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425" windowWidth="14955" windowHeight="6810" tabRatio="887" firstSheet="2" activeTab="5"/>
  </bookViews>
  <sheets>
    <sheet name="Bảng tổng hợp dự toán" sheetId="23" r:id="rId1"/>
    <sheet name="PL1 Tai lieu" sheetId="37" r:id="rId2"/>
    <sheet name="PL2.1.Lương GV" sheetId="34" r:id="rId3"/>
    <sheet name="PL2.2. Trich nop luong GV" sheetId="38" r:id="rId4"/>
    <sheet name="PL2.1.Lương GV (sua)" sheetId="42" r:id="rId5"/>
    <sheet name="PL2.2. Trich nop luong GV (sua)" sheetId="43" r:id="rId6"/>
    <sheet name="PL3. Ngoai ngữ" sheetId="36" r:id="rId7"/>
    <sheet name="PL4.Vật tư" sheetId="20" r:id="rId8"/>
    <sheet name="PL5.Điện nước" sheetId="28" r:id="rId9"/>
    <sheet name="PL6- Sua chua TS" sheetId="39" r:id="rId10"/>
    <sheet name="PL7.Quản lý" sheetId="33" r:id="rId11"/>
    <sheet name="PL8.Học bổng" sheetId="32" r:id="rId12"/>
  </sheets>
  <definedNames>
    <definedName name="_xlnm._FilterDatabase" localSheetId="7" hidden="1">'PL4.Vật tư'!#REF!</definedName>
    <definedName name="_xlnm.Print_Titles" localSheetId="1">'PL1 Tai lieu'!$4:$4</definedName>
    <definedName name="_xlnm.Print_Titles" localSheetId="2">'PL2.1.Lương GV'!$5:$5</definedName>
    <definedName name="_xlnm.Print_Titles" localSheetId="4">'PL2.1.Lương GV (sua)'!$5:$5</definedName>
    <definedName name="_xlnm.Print_Titles" localSheetId="3">'PL2.2. Trich nop luong GV'!$5:$7</definedName>
    <definedName name="_xlnm.Print_Titles" localSheetId="5">'PL2.2. Trich nop luong GV (sua)'!$5:$7</definedName>
    <definedName name="_xlnm.Print_Titles" localSheetId="7">'PL4.Vật tư'!$4:$4</definedName>
    <definedName name="_xlnm.Print_Titles" localSheetId="8">'PL5.Điện nước'!$4:$5</definedName>
    <definedName name="_xlnm.Print_Titles" localSheetId="9">'PL6- Sua chua TS'!$4:$4</definedName>
    <definedName name="_xlnm.Print_Titles" localSheetId="10">'PL7.Quản lý'!$4:$4</definedName>
  </definedNames>
  <calcPr calcId="144525"/>
</workbook>
</file>

<file path=xl/calcChain.xml><?xml version="1.0" encoding="utf-8"?>
<calcChain xmlns="http://schemas.openxmlformats.org/spreadsheetml/2006/main">
  <c r="L177" i="43" l="1"/>
  <c r="L9" i="43"/>
  <c r="L10" i="43"/>
  <c r="L11" i="43"/>
  <c r="L12" i="43"/>
  <c r="L13" i="43"/>
  <c r="L14" i="43"/>
  <c r="L15" i="43"/>
  <c r="L16" i="43"/>
  <c r="L17" i="43"/>
  <c r="L18" i="43"/>
  <c r="L19" i="43"/>
  <c r="L20" i="43"/>
  <c r="L21" i="43"/>
  <c r="L22" i="43"/>
  <c r="L23" i="43"/>
  <c r="L25" i="43"/>
  <c r="L26" i="43"/>
  <c r="L27" i="43"/>
  <c r="L28" i="43"/>
  <c r="L30" i="43"/>
  <c r="L31" i="43"/>
  <c r="L32" i="43"/>
  <c r="L33" i="43"/>
  <c r="L34" i="43"/>
  <c r="L35" i="43"/>
  <c r="L36" i="43"/>
  <c r="L38" i="43"/>
  <c r="L39" i="43"/>
  <c r="L40" i="43"/>
  <c r="L41" i="43"/>
  <c r="L42" i="43"/>
  <c r="L43" i="43"/>
  <c r="L44" i="43"/>
  <c r="L45" i="43"/>
  <c r="L46" i="43"/>
  <c r="L47" i="43"/>
  <c r="L48" i="43"/>
  <c r="L49" i="43"/>
  <c r="L51" i="43"/>
  <c r="L52" i="43"/>
  <c r="L53" i="43"/>
  <c r="L54" i="43"/>
  <c r="L55" i="43"/>
  <c r="L56" i="43"/>
  <c r="L57" i="43"/>
  <c r="L58" i="43"/>
  <c r="L59" i="43"/>
  <c r="L60" i="43"/>
  <c r="L61" i="43"/>
  <c r="L63" i="43"/>
  <c r="L64" i="43"/>
  <c r="L65" i="43"/>
  <c r="L66" i="43"/>
  <c r="L67" i="43"/>
  <c r="L68" i="43"/>
  <c r="L69" i="43"/>
  <c r="L70" i="43"/>
  <c r="L71" i="43"/>
  <c r="L72" i="43"/>
  <c r="L73" i="43"/>
  <c r="L74" i="43"/>
  <c r="L76" i="43"/>
  <c r="L77" i="43"/>
  <c r="L78" i="43"/>
  <c r="L79" i="43"/>
  <c r="L80" i="43"/>
  <c r="L81" i="43"/>
  <c r="L82" i="43"/>
  <c r="L83" i="43"/>
  <c r="L84" i="43"/>
  <c r="L85" i="43"/>
  <c r="L86" i="43"/>
  <c r="L87" i="43"/>
  <c r="L88" i="43"/>
  <c r="L89" i="43"/>
  <c r="L90" i="43"/>
  <c r="L91" i="43"/>
  <c r="L92" i="43"/>
  <c r="L94" i="43"/>
  <c r="L95" i="43"/>
  <c r="L96" i="43"/>
  <c r="L97" i="43"/>
  <c r="L98" i="43"/>
  <c r="L99" i="43"/>
  <c r="L100" i="43"/>
  <c r="L101" i="43"/>
  <c r="L102" i="43"/>
  <c r="L103" i="43"/>
  <c r="L105" i="43"/>
  <c r="L106" i="43"/>
  <c r="L107" i="43"/>
  <c r="L108" i="43"/>
  <c r="L109" i="43"/>
  <c r="L110" i="43"/>
  <c r="L111" i="43"/>
  <c r="L112" i="43"/>
  <c r="L113" i="43"/>
  <c r="L114" i="43"/>
  <c r="L115" i="43"/>
  <c r="L116" i="43"/>
  <c r="L118" i="43"/>
  <c r="L119" i="43"/>
  <c r="L120" i="43"/>
  <c r="L121" i="43"/>
  <c r="L122" i="43"/>
  <c r="L123" i="43"/>
  <c r="L125" i="43"/>
  <c r="L126" i="43"/>
  <c r="L128" i="43"/>
  <c r="L129" i="43"/>
  <c r="L130" i="43"/>
  <c r="L131" i="43"/>
  <c r="L132" i="43"/>
  <c r="L133" i="43"/>
  <c r="L134" i="43"/>
  <c r="L135" i="43"/>
  <c r="L136" i="43"/>
  <c r="L137" i="43"/>
  <c r="L138" i="43"/>
  <c r="L139" i="43"/>
  <c r="L141" i="43"/>
  <c r="L142" i="43"/>
  <c r="L143" i="43"/>
  <c r="L144" i="43"/>
  <c r="L145" i="43"/>
  <c r="L146" i="43"/>
  <c r="L147" i="43"/>
  <c r="L148" i="43"/>
  <c r="L149" i="43"/>
  <c r="L150" i="43"/>
  <c r="L151" i="43"/>
  <c r="L152" i="43"/>
  <c r="L153" i="43"/>
  <c r="L154" i="43"/>
  <c r="L155" i="43"/>
  <c r="L156" i="43"/>
  <c r="L157" i="43"/>
  <c r="L158" i="43"/>
  <c r="L159" i="43"/>
  <c r="L160" i="43"/>
  <c r="L161" i="43"/>
  <c r="L163" i="43"/>
  <c r="L164" i="43"/>
  <c r="L165" i="43"/>
  <c r="L166" i="43"/>
  <c r="L167" i="43"/>
  <c r="L168" i="43"/>
  <c r="L169" i="43"/>
  <c r="L170" i="43"/>
  <c r="L171" i="43"/>
  <c r="L172" i="43"/>
  <c r="L8" i="43"/>
  <c r="K9" i="43"/>
  <c r="K10" i="43"/>
  <c r="K11" i="43"/>
  <c r="K12" i="43"/>
  <c r="K13" i="43"/>
  <c r="K14" i="43"/>
  <c r="K15" i="43"/>
  <c r="K16" i="43"/>
  <c r="K17" i="43"/>
  <c r="K18" i="43"/>
  <c r="K19" i="43"/>
  <c r="K20" i="43"/>
  <c r="K21" i="43"/>
  <c r="K22" i="43"/>
  <c r="K23" i="43"/>
  <c r="K25" i="43"/>
  <c r="K26" i="43"/>
  <c r="K27" i="43"/>
  <c r="K28" i="43"/>
  <c r="K30" i="43"/>
  <c r="K31" i="43"/>
  <c r="K32" i="43"/>
  <c r="K33" i="43"/>
  <c r="K34" i="43"/>
  <c r="K35" i="43"/>
  <c r="K36" i="43"/>
  <c r="K38" i="43"/>
  <c r="K39" i="43"/>
  <c r="K40" i="43"/>
  <c r="K41" i="43"/>
  <c r="K42" i="43"/>
  <c r="K43" i="43"/>
  <c r="K44" i="43"/>
  <c r="K45" i="43"/>
  <c r="K46" i="43"/>
  <c r="K47" i="43"/>
  <c r="K48" i="43"/>
  <c r="K49" i="43"/>
  <c r="K51" i="43"/>
  <c r="K52" i="43"/>
  <c r="K53" i="43"/>
  <c r="K54" i="43"/>
  <c r="K55" i="43"/>
  <c r="K56" i="43"/>
  <c r="K57" i="43"/>
  <c r="K58" i="43"/>
  <c r="K59" i="43"/>
  <c r="K60" i="43"/>
  <c r="K61" i="43"/>
  <c r="K63" i="43"/>
  <c r="K64" i="43"/>
  <c r="K65" i="43"/>
  <c r="K66" i="43"/>
  <c r="K67" i="43"/>
  <c r="K68" i="43"/>
  <c r="K69" i="43"/>
  <c r="K70" i="43"/>
  <c r="K71" i="43"/>
  <c r="K72" i="43"/>
  <c r="K73" i="43"/>
  <c r="K74" i="43"/>
  <c r="K76" i="43"/>
  <c r="K77" i="43"/>
  <c r="K78" i="43"/>
  <c r="K79" i="43"/>
  <c r="K80" i="43"/>
  <c r="K81" i="43"/>
  <c r="K82" i="43"/>
  <c r="K83" i="43"/>
  <c r="K84" i="43"/>
  <c r="K85" i="43"/>
  <c r="K86" i="43"/>
  <c r="K87" i="43"/>
  <c r="K88" i="43"/>
  <c r="K89" i="43"/>
  <c r="K90" i="43"/>
  <c r="K91" i="43"/>
  <c r="K92" i="43"/>
  <c r="K94" i="43"/>
  <c r="K95" i="43"/>
  <c r="K96" i="43"/>
  <c r="K97" i="43"/>
  <c r="K98" i="43"/>
  <c r="K99" i="43"/>
  <c r="K100" i="43"/>
  <c r="K101" i="43"/>
  <c r="K102" i="43"/>
  <c r="K103" i="43"/>
  <c r="K105" i="43"/>
  <c r="K106" i="43"/>
  <c r="K107" i="43"/>
  <c r="K108" i="43"/>
  <c r="K109" i="43"/>
  <c r="K110" i="43"/>
  <c r="K111" i="43"/>
  <c r="K112" i="43"/>
  <c r="K113" i="43"/>
  <c r="K114" i="43"/>
  <c r="K115" i="43"/>
  <c r="K116" i="43"/>
  <c r="K118" i="43"/>
  <c r="K119" i="43"/>
  <c r="K120" i="43"/>
  <c r="K121" i="43"/>
  <c r="K122" i="43"/>
  <c r="K123" i="43"/>
  <c r="K125" i="43"/>
  <c r="K126" i="43"/>
  <c r="K128" i="43"/>
  <c r="K129" i="43"/>
  <c r="K130" i="43"/>
  <c r="K131" i="43"/>
  <c r="K132" i="43"/>
  <c r="K133" i="43"/>
  <c r="K134" i="43"/>
  <c r="K135" i="43"/>
  <c r="K136" i="43"/>
  <c r="K137" i="43"/>
  <c r="K138" i="43"/>
  <c r="K139" i="43"/>
  <c r="K141" i="43"/>
  <c r="K142" i="43"/>
  <c r="K143" i="43"/>
  <c r="K144" i="43"/>
  <c r="K145" i="43"/>
  <c r="K146" i="43"/>
  <c r="K147" i="43"/>
  <c r="K148" i="43"/>
  <c r="K149" i="43"/>
  <c r="K150" i="43"/>
  <c r="K151" i="43"/>
  <c r="K152" i="43"/>
  <c r="K153" i="43"/>
  <c r="K154" i="43"/>
  <c r="K155" i="43"/>
  <c r="K156" i="43"/>
  <c r="K157" i="43"/>
  <c r="K158" i="43"/>
  <c r="K159" i="43"/>
  <c r="K160" i="43"/>
  <c r="K161" i="43"/>
  <c r="K163" i="43"/>
  <c r="K164" i="43"/>
  <c r="K165" i="43"/>
  <c r="K166" i="43"/>
  <c r="K167" i="43"/>
  <c r="K168" i="43"/>
  <c r="K169" i="43"/>
  <c r="K170" i="43"/>
  <c r="K171" i="43"/>
  <c r="K172" i="43"/>
  <c r="K173" i="43"/>
  <c r="K174" i="43"/>
  <c r="K175" i="43"/>
  <c r="K176" i="43"/>
  <c r="K8" i="43"/>
  <c r="J9" i="43"/>
  <c r="J10" i="43"/>
  <c r="J11" i="43"/>
  <c r="J12" i="43"/>
  <c r="J13" i="43"/>
  <c r="J14" i="43"/>
  <c r="J15" i="43"/>
  <c r="J16" i="43"/>
  <c r="J17" i="43"/>
  <c r="J18" i="43"/>
  <c r="J19" i="43"/>
  <c r="J20" i="43"/>
  <c r="J21" i="43"/>
  <c r="J22" i="43"/>
  <c r="J23" i="43"/>
  <c r="J25" i="43"/>
  <c r="J26" i="43"/>
  <c r="J27" i="43"/>
  <c r="J28" i="43"/>
  <c r="J30" i="43"/>
  <c r="J31" i="43"/>
  <c r="J32" i="43"/>
  <c r="J33" i="43"/>
  <c r="J34" i="43"/>
  <c r="J35" i="43"/>
  <c r="J36" i="43"/>
  <c r="J38" i="43"/>
  <c r="J39" i="43"/>
  <c r="J40" i="43"/>
  <c r="J41" i="43"/>
  <c r="J42" i="43"/>
  <c r="J43" i="43"/>
  <c r="J44" i="43"/>
  <c r="J45" i="43"/>
  <c r="J46" i="43"/>
  <c r="J47" i="43"/>
  <c r="J48" i="43"/>
  <c r="J49" i="43"/>
  <c r="J51" i="43"/>
  <c r="J52" i="43"/>
  <c r="J53" i="43"/>
  <c r="J54" i="43"/>
  <c r="J55" i="43"/>
  <c r="J56" i="43"/>
  <c r="J57" i="43"/>
  <c r="J58" i="43"/>
  <c r="J59" i="43"/>
  <c r="J60" i="43"/>
  <c r="J61" i="43"/>
  <c r="J63" i="43"/>
  <c r="J64" i="43"/>
  <c r="J65" i="43"/>
  <c r="J66" i="43"/>
  <c r="J67" i="43"/>
  <c r="J68" i="43"/>
  <c r="J69" i="43"/>
  <c r="J70" i="43"/>
  <c r="J71" i="43"/>
  <c r="J72" i="43"/>
  <c r="J73" i="43"/>
  <c r="J74" i="43"/>
  <c r="J76" i="43"/>
  <c r="J77" i="43"/>
  <c r="J78" i="43"/>
  <c r="J79" i="43"/>
  <c r="J80" i="43"/>
  <c r="J81" i="43"/>
  <c r="J82" i="43"/>
  <c r="J83" i="43"/>
  <c r="J84" i="43"/>
  <c r="J85" i="43"/>
  <c r="J86" i="43"/>
  <c r="J87" i="43"/>
  <c r="J88" i="43"/>
  <c r="J89" i="43"/>
  <c r="J90" i="43"/>
  <c r="J91" i="43"/>
  <c r="J92" i="43"/>
  <c r="J94" i="43"/>
  <c r="J95" i="43"/>
  <c r="J96" i="43"/>
  <c r="J97" i="43"/>
  <c r="J98" i="43"/>
  <c r="J99" i="43"/>
  <c r="J100" i="43"/>
  <c r="J101" i="43"/>
  <c r="J102" i="43"/>
  <c r="J103" i="43"/>
  <c r="J105" i="43"/>
  <c r="J106" i="43"/>
  <c r="J107" i="43"/>
  <c r="J108" i="43"/>
  <c r="J109" i="43"/>
  <c r="J110" i="43"/>
  <c r="J111" i="43"/>
  <c r="J112" i="43"/>
  <c r="J113" i="43"/>
  <c r="J114" i="43"/>
  <c r="J115" i="43"/>
  <c r="J116" i="43"/>
  <c r="J118" i="43"/>
  <c r="J119" i="43"/>
  <c r="J120" i="43"/>
  <c r="J121" i="43"/>
  <c r="J122" i="43"/>
  <c r="J123" i="43"/>
  <c r="J125" i="43"/>
  <c r="J126" i="43"/>
  <c r="J128" i="43"/>
  <c r="J129" i="43"/>
  <c r="J130" i="43"/>
  <c r="J131" i="43"/>
  <c r="J132" i="43"/>
  <c r="J133" i="43"/>
  <c r="J134" i="43"/>
  <c r="J135" i="43"/>
  <c r="J136" i="43"/>
  <c r="J137" i="43"/>
  <c r="J138" i="43"/>
  <c r="J139" i="43"/>
  <c r="J141" i="43"/>
  <c r="J142" i="43"/>
  <c r="J143" i="43"/>
  <c r="J144" i="43"/>
  <c r="J145" i="43"/>
  <c r="J146" i="43"/>
  <c r="J147" i="43"/>
  <c r="J148" i="43"/>
  <c r="J149" i="43"/>
  <c r="J150" i="43"/>
  <c r="J151" i="43"/>
  <c r="J152" i="43"/>
  <c r="J153" i="43"/>
  <c r="J154" i="43"/>
  <c r="J155" i="43"/>
  <c r="J156" i="43"/>
  <c r="J157" i="43"/>
  <c r="J158" i="43"/>
  <c r="J159" i="43"/>
  <c r="J160" i="43"/>
  <c r="J161" i="43"/>
  <c r="J163" i="43"/>
  <c r="J164" i="43"/>
  <c r="J165" i="43"/>
  <c r="J166" i="43"/>
  <c r="J167" i="43"/>
  <c r="J168" i="43"/>
  <c r="J169" i="43"/>
  <c r="J170" i="43"/>
  <c r="J171" i="43"/>
  <c r="J172" i="43"/>
  <c r="J173" i="43"/>
  <c r="J174" i="43"/>
  <c r="J175" i="43"/>
  <c r="J176" i="43"/>
  <c r="J8" i="43"/>
  <c r="I9" i="43"/>
  <c r="I10" i="43"/>
  <c r="I11" i="43"/>
  <c r="I12" i="43"/>
  <c r="I13" i="43"/>
  <c r="I14" i="43"/>
  <c r="I15" i="43"/>
  <c r="I16" i="43"/>
  <c r="I17" i="43"/>
  <c r="I18" i="43"/>
  <c r="I19" i="43"/>
  <c r="I20" i="43"/>
  <c r="I21" i="43"/>
  <c r="I22" i="43"/>
  <c r="I23" i="43"/>
  <c r="I25" i="43"/>
  <c r="I26" i="43"/>
  <c r="I27" i="43"/>
  <c r="I28" i="43"/>
  <c r="I30" i="43"/>
  <c r="I31" i="43"/>
  <c r="I32" i="43"/>
  <c r="I33" i="43"/>
  <c r="I34" i="43"/>
  <c r="I35" i="43"/>
  <c r="I36" i="43"/>
  <c r="I38" i="43"/>
  <c r="I39" i="43"/>
  <c r="I40" i="43"/>
  <c r="I41" i="43"/>
  <c r="I42" i="43"/>
  <c r="I43" i="43"/>
  <c r="I44" i="43"/>
  <c r="I45" i="43"/>
  <c r="I46" i="43"/>
  <c r="I47" i="43"/>
  <c r="I48" i="43"/>
  <c r="I49" i="43"/>
  <c r="I51" i="43"/>
  <c r="I52" i="43"/>
  <c r="I53" i="43"/>
  <c r="I54" i="43"/>
  <c r="I55" i="43"/>
  <c r="I56" i="43"/>
  <c r="I57" i="43"/>
  <c r="I58" i="43"/>
  <c r="I59" i="43"/>
  <c r="I60" i="43"/>
  <c r="I61" i="43"/>
  <c r="I63" i="43"/>
  <c r="I64" i="43"/>
  <c r="I65" i="43"/>
  <c r="I66" i="43"/>
  <c r="I67" i="43"/>
  <c r="I68" i="43"/>
  <c r="I69" i="43"/>
  <c r="I70" i="43"/>
  <c r="I71" i="43"/>
  <c r="I72" i="43"/>
  <c r="I73" i="43"/>
  <c r="I74" i="43"/>
  <c r="I76" i="43"/>
  <c r="I77" i="43"/>
  <c r="I78" i="43"/>
  <c r="I79" i="43"/>
  <c r="I80" i="43"/>
  <c r="I81" i="43"/>
  <c r="I82" i="43"/>
  <c r="I83" i="43"/>
  <c r="I84" i="43"/>
  <c r="I85" i="43"/>
  <c r="I86" i="43"/>
  <c r="I87" i="43"/>
  <c r="I88" i="43"/>
  <c r="I89" i="43"/>
  <c r="I90" i="43"/>
  <c r="I91" i="43"/>
  <c r="I92" i="43"/>
  <c r="I94" i="43"/>
  <c r="I95" i="43"/>
  <c r="I96" i="43"/>
  <c r="I97" i="43"/>
  <c r="I98" i="43"/>
  <c r="I99" i="43"/>
  <c r="I100" i="43"/>
  <c r="I101" i="43"/>
  <c r="I102" i="43"/>
  <c r="I103" i="43"/>
  <c r="I105" i="43"/>
  <c r="I106" i="43"/>
  <c r="I107" i="43"/>
  <c r="I108" i="43"/>
  <c r="I109" i="43"/>
  <c r="I110" i="43"/>
  <c r="I111" i="43"/>
  <c r="I112" i="43"/>
  <c r="I113" i="43"/>
  <c r="I114" i="43"/>
  <c r="I115" i="43"/>
  <c r="I116" i="43"/>
  <c r="I118" i="43"/>
  <c r="I119" i="43"/>
  <c r="I120" i="43"/>
  <c r="I121" i="43"/>
  <c r="I122" i="43"/>
  <c r="I123" i="43"/>
  <c r="I125" i="43"/>
  <c r="I126" i="43"/>
  <c r="I128" i="43"/>
  <c r="I129" i="43"/>
  <c r="I130" i="43"/>
  <c r="I131" i="43"/>
  <c r="I132" i="43"/>
  <c r="I133" i="43"/>
  <c r="I134" i="43"/>
  <c r="I135" i="43"/>
  <c r="I136" i="43"/>
  <c r="I137" i="43"/>
  <c r="I138" i="43"/>
  <c r="I139" i="43"/>
  <c r="I141" i="43"/>
  <c r="I142" i="43"/>
  <c r="I143" i="43"/>
  <c r="I144" i="43"/>
  <c r="I145" i="43"/>
  <c r="I146" i="43"/>
  <c r="I147" i="43"/>
  <c r="I148" i="43"/>
  <c r="I149" i="43"/>
  <c r="I150" i="43"/>
  <c r="I151" i="43"/>
  <c r="I152" i="43"/>
  <c r="I153" i="43"/>
  <c r="I154" i="43"/>
  <c r="I155" i="43"/>
  <c r="I156" i="43"/>
  <c r="I157" i="43"/>
  <c r="I158" i="43"/>
  <c r="I159" i="43"/>
  <c r="I160" i="43"/>
  <c r="I161" i="43"/>
  <c r="I163" i="43"/>
  <c r="I164" i="43"/>
  <c r="I165" i="43"/>
  <c r="I166" i="43"/>
  <c r="I167" i="43"/>
  <c r="I168" i="43"/>
  <c r="I169" i="43"/>
  <c r="I170" i="43"/>
  <c r="I171" i="43"/>
  <c r="I172" i="43"/>
  <c r="I173" i="43"/>
  <c r="I174" i="43"/>
  <c r="I175" i="43"/>
  <c r="I176" i="43"/>
  <c r="I8" i="43"/>
  <c r="H9" i="43"/>
  <c r="H10" i="43"/>
  <c r="H11" i="43"/>
  <c r="H12" i="43"/>
  <c r="H13" i="43"/>
  <c r="H14" i="43"/>
  <c r="H15" i="43"/>
  <c r="H16" i="43"/>
  <c r="H17" i="43"/>
  <c r="H18" i="43"/>
  <c r="H19" i="43"/>
  <c r="H20" i="43"/>
  <c r="H21" i="43"/>
  <c r="H22" i="43"/>
  <c r="H23" i="43"/>
  <c r="H25" i="43"/>
  <c r="H26" i="43"/>
  <c r="H27" i="43"/>
  <c r="H28" i="43"/>
  <c r="H30" i="43"/>
  <c r="H31" i="43"/>
  <c r="H32" i="43"/>
  <c r="H33" i="43"/>
  <c r="H34" i="43"/>
  <c r="H35" i="43"/>
  <c r="H36" i="43"/>
  <c r="H38" i="43"/>
  <c r="H39" i="43"/>
  <c r="H40" i="43"/>
  <c r="H41" i="43"/>
  <c r="H42" i="43"/>
  <c r="H43" i="43"/>
  <c r="H44" i="43"/>
  <c r="H45" i="43"/>
  <c r="H46" i="43"/>
  <c r="H47" i="43"/>
  <c r="H48" i="43"/>
  <c r="H49" i="43"/>
  <c r="H51" i="43"/>
  <c r="H52" i="43"/>
  <c r="H53" i="43"/>
  <c r="H54" i="43"/>
  <c r="H55" i="43"/>
  <c r="H56" i="43"/>
  <c r="H57" i="43"/>
  <c r="H58" i="43"/>
  <c r="H59" i="43"/>
  <c r="H60" i="43"/>
  <c r="H61" i="43"/>
  <c r="H63" i="43"/>
  <c r="H64" i="43"/>
  <c r="H65" i="43"/>
  <c r="H66" i="43"/>
  <c r="H67" i="43"/>
  <c r="H68" i="43"/>
  <c r="H69" i="43"/>
  <c r="H70" i="43"/>
  <c r="H71" i="43"/>
  <c r="H72" i="43"/>
  <c r="H73" i="43"/>
  <c r="H74" i="43"/>
  <c r="H76" i="43"/>
  <c r="H77" i="43"/>
  <c r="H78" i="43"/>
  <c r="H79" i="43"/>
  <c r="H80" i="43"/>
  <c r="H81" i="43"/>
  <c r="H82" i="43"/>
  <c r="H83" i="43"/>
  <c r="H84" i="43"/>
  <c r="H85" i="43"/>
  <c r="H86" i="43"/>
  <c r="H87" i="43"/>
  <c r="H88" i="43"/>
  <c r="H89" i="43"/>
  <c r="H90" i="43"/>
  <c r="H91" i="43"/>
  <c r="H92" i="43"/>
  <c r="H94" i="43"/>
  <c r="H95" i="43"/>
  <c r="H96" i="43"/>
  <c r="H97" i="43"/>
  <c r="H98" i="43"/>
  <c r="H99" i="43"/>
  <c r="H100" i="43"/>
  <c r="H101" i="43"/>
  <c r="H102" i="43"/>
  <c r="H103" i="43"/>
  <c r="H105" i="43"/>
  <c r="H106" i="43"/>
  <c r="H107" i="43"/>
  <c r="H108" i="43"/>
  <c r="H109" i="43"/>
  <c r="H110" i="43"/>
  <c r="H111" i="43"/>
  <c r="H112" i="43"/>
  <c r="H113" i="43"/>
  <c r="H114" i="43"/>
  <c r="H115" i="43"/>
  <c r="H116" i="43"/>
  <c r="H118" i="43"/>
  <c r="H119" i="43"/>
  <c r="H120" i="43"/>
  <c r="H121" i="43"/>
  <c r="H122" i="43"/>
  <c r="H123" i="43"/>
  <c r="H125" i="43"/>
  <c r="H126" i="43"/>
  <c r="H128" i="43"/>
  <c r="H129" i="43"/>
  <c r="H130" i="43"/>
  <c r="H131" i="43"/>
  <c r="H132" i="43"/>
  <c r="H133" i="43"/>
  <c r="H134" i="43"/>
  <c r="H135" i="43"/>
  <c r="H136" i="43"/>
  <c r="H137" i="43"/>
  <c r="H138" i="43"/>
  <c r="H139" i="43"/>
  <c r="H141" i="43"/>
  <c r="H142" i="43"/>
  <c r="H143" i="43"/>
  <c r="H144" i="43"/>
  <c r="H145" i="43"/>
  <c r="H146" i="43"/>
  <c r="H147" i="43"/>
  <c r="H148" i="43"/>
  <c r="H149" i="43"/>
  <c r="H150" i="43"/>
  <c r="H151" i="43"/>
  <c r="H152" i="43"/>
  <c r="H153" i="43"/>
  <c r="H154" i="43"/>
  <c r="H155" i="43"/>
  <c r="H156" i="43"/>
  <c r="H157" i="43"/>
  <c r="H158" i="43"/>
  <c r="H159" i="43"/>
  <c r="H160" i="43"/>
  <c r="H161" i="43"/>
  <c r="H163" i="43"/>
  <c r="H164" i="43"/>
  <c r="H165" i="43"/>
  <c r="H166" i="43"/>
  <c r="H167" i="43"/>
  <c r="H168" i="43"/>
  <c r="H169" i="43"/>
  <c r="H170" i="43"/>
  <c r="H171" i="43"/>
  <c r="H172" i="43"/>
  <c r="H173" i="43"/>
  <c r="L173" i="43" s="1"/>
  <c r="H174" i="43"/>
  <c r="L174" i="43" s="1"/>
  <c r="H175" i="43"/>
  <c r="L175" i="43" s="1"/>
  <c r="H176" i="43"/>
  <c r="L176" i="43" s="1"/>
  <c r="H8" i="43"/>
  <c r="G9" i="43"/>
  <c r="G10" i="43"/>
  <c r="G11" i="43"/>
  <c r="G12" i="43"/>
  <c r="G13" i="43"/>
  <c r="G14" i="43"/>
  <c r="G15" i="43"/>
  <c r="G16" i="43"/>
  <c r="G17" i="43"/>
  <c r="G18" i="43"/>
  <c r="G19" i="43"/>
  <c r="G20" i="43"/>
  <c r="G21" i="43"/>
  <c r="G22" i="43"/>
  <c r="G23" i="43"/>
  <c r="G25" i="43"/>
  <c r="G26" i="43"/>
  <c r="G27" i="43"/>
  <c r="G28" i="43"/>
  <c r="G30" i="43"/>
  <c r="G31" i="43"/>
  <c r="G32" i="43"/>
  <c r="G33" i="43"/>
  <c r="G34" i="43"/>
  <c r="G35" i="43"/>
  <c r="G36" i="43"/>
  <c r="G38" i="43"/>
  <c r="G39" i="43"/>
  <c r="G40" i="43"/>
  <c r="G41" i="43"/>
  <c r="G42" i="43"/>
  <c r="G43" i="43"/>
  <c r="G44" i="43"/>
  <c r="G45" i="43"/>
  <c r="G46" i="43"/>
  <c r="G47" i="43"/>
  <c r="G48" i="43"/>
  <c r="G49" i="43"/>
  <c r="G51" i="43"/>
  <c r="G52" i="43"/>
  <c r="G53" i="43"/>
  <c r="G54" i="43"/>
  <c r="G55" i="43"/>
  <c r="G56" i="43"/>
  <c r="G57" i="43"/>
  <c r="G58" i="43"/>
  <c r="G59" i="43"/>
  <c r="G60" i="43"/>
  <c r="G61" i="43"/>
  <c r="G63" i="43"/>
  <c r="G64" i="43"/>
  <c r="G65" i="43"/>
  <c r="G66" i="43"/>
  <c r="G67" i="43"/>
  <c r="G68" i="43"/>
  <c r="G69" i="43"/>
  <c r="G70" i="43"/>
  <c r="G71" i="43"/>
  <c r="G72" i="43"/>
  <c r="G73" i="43"/>
  <c r="G74" i="43"/>
  <c r="G76" i="43"/>
  <c r="G77" i="43"/>
  <c r="G78" i="43"/>
  <c r="G79" i="43"/>
  <c r="G80" i="43"/>
  <c r="G81" i="43"/>
  <c r="G82" i="43"/>
  <c r="G83" i="43"/>
  <c r="G84" i="43"/>
  <c r="G85" i="43"/>
  <c r="G86" i="43"/>
  <c r="G87" i="43"/>
  <c r="G88" i="43"/>
  <c r="G89" i="43"/>
  <c r="G90" i="43"/>
  <c r="G91" i="43"/>
  <c r="G92" i="43"/>
  <c r="G94" i="43"/>
  <c r="G95" i="43"/>
  <c r="G96" i="43"/>
  <c r="G97" i="43"/>
  <c r="G98" i="43"/>
  <c r="G99" i="43"/>
  <c r="G100" i="43"/>
  <c r="G101" i="43"/>
  <c r="G102" i="43"/>
  <c r="G103" i="43"/>
  <c r="G105" i="43"/>
  <c r="G106" i="43"/>
  <c r="G107" i="43"/>
  <c r="G108" i="43"/>
  <c r="G109" i="43"/>
  <c r="G110" i="43"/>
  <c r="G111" i="43"/>
  <c r="G112" i="43"/>
  <c r="G113" i="43"/>
  <c r="G114" i="43"/>
  <c r="G115" i="43"/>
  <c r="G116" i="43"/>
  <c r="G118" i="43"/>
  <c r="G119" i="43"/>
  <c r="G120" i="43"/>
  <c r="G121" i="43"/>
  <c r="G122" i="43"/>
  <c r="G123" i="43"/>
  <c r="G125" i="43"/>
  <c r="G126" i="43"/>
  <c r="G128" i="43"/>
  <c r="G129" i="43"/>
  <c r="G130" i="43"/>
  <c r="G131" i="43"/>
  <c r="G132" i="43"/>
  <c r="G133" i="43"/>
  <c r="G134" i="43"/>
  <c r="G135" i="43"/>
  <c r="G136" i="43"/>
  <c r="G137" i="43"/>
  <c r="G138" i="43"/>
  <c r="G139" i="43"/>
  <c r="G141" i="43"/>
  <c r="G142" i="43"/>
  <c r="G143" i="43"/>
  <c r="G144" i="43"/>
  <c r="G145" i="43"/>
  <c r="G146" i="43"/>
  <c r="G147" i="43"/>
  <c r="G148" i="43"/>
  <c r="G149" i="43"/>
  <c r="G150" i="43"/>
  <c r="G151" i="43"/>
  <c r="G152" i="43"/>
  <c r="G153" i="43"/>
  <c r="G154" i="43"/>
  <c r="G155" i="43"/>
  <c r="G156" i="43"/>
  <c r="G157" i="43"/>
  <c r="G158" i="43"/>
  <c r="G159" i="43"/>
  <c r="G160" i="43"/>
  <c r="G161" i="43"/>
  <c r="G163" i="43"/>
  <c r="G164" i="43"/>
  <c r="G165" i="43"/>
  <c r="G166" i="43"/>
  <c r="G167" i="43"/>
  <c r="G168" i="43"/>
  <c r="G169" i="43"/>
  <c r="G170" i="43"/>
  <c r="G171" i="43"/>
  <c r="G172" i="43"/>
  <c r="G173" i="43"/>
  <c r="G174" i="43"/>
  <c r="G175" i="43"/>
  <c r="G176" i="43"/>
  <c r="F15" i="43"/>
  <c r="F16" i="43"/>
  <c r="F17" i="43"/>
  <c r="F18" i="43"/>
  <c r="F19" i="43"/>
  <c r="F20" i="43"/>
  <c r="F21" i="43"/>
  <c r="F22" i="43"/>
  <c r="F23" i="43"/>
  <c r="F25" i="43"/>
  <c r="F26" i="43"/>
  <c r="F27" i="43"/>
  <c r="F28" i="43"/>
  <c r="F30" i="43"/>
  <c r="F31" i="43"/>
  <c r="F32" i="43"/>
  <c r="F33" i="43"/>
  <c r="F34" i="43"/>
  <c r="F35" i="43"/>
  <c r="F36" i="43"/>
  <c r="F38" i="43"/>
  <c r="F39" i="43"/>
  <c r="F40" i="43"/>
  <c r="F41" i="43"/>
  <c r="F42" i="43"/>
  <c r="F43" i="43"/>
  <c r="F44" i="43"/>
  <c r="F45" i="43"/>
  <c r="F46" i="43"/>
  <c r="F47" i="43"/>
  <c r="F48" i="43"/>
  <c r="F49" i="43"/>
  <c r="F51" i="43"/>
  <c r="F52" i="43"/>
  <c r="F53" i="43"/>
  <c r="F54" i="43"/>
  <c r="F55" i="43"/>
  <c r="F56" i="43"/>
  <c r="F57" i="43"/>
  <c r="F58" i="43"/>
  <c r="F59" i="43"/>
  <c r="F60" i="43"/>
  <c r="F61" i="43"/>
  <c r="F63" i="43"/>
  <c r="F64" i="43"/>
  <c r="F65" i="43"/>
  <c r="F66" i="43"/>
  <c r="F67" i="43"/>
  <c r="F68" i="43"/>
  <c r="F69" i="43"/>
  <c r="F70" i="43"/>
  <c r="F71" i="43"/>
  <c r="F72" i="43"/>
  <c r="F73" i="43"/>
  <c r="F74" i="43"/>
  <c r="F76" i="43"/>
  <c r="F77" i="43"/>
  <c r="F78" i="43"/>
  <c r="F79" i="43"/>
  <c r="F80" i="43"/>
  <c r="F81" i="43"/>
  <c r="F82" i="43"/>
  <c r="F83" i="43"/>
  <c r="F84" i="43"/>
  <c r="F85" i="43"/>
  <c r="F86" i="43"/>
  <c r="F87" i="43"/>
  <c r="F88" i="43"/>
  <c r="F89" i="43"/>
  <c r="F90" i="43"/>
  <c r="F91" i="43"/>
  <c r="F92" i="43"/>
  <c r="F94" i="43"/>
  <c r="F95" i="43"/>
  <c r="F96" i="43"/>
  <c r="F97" i="43"/>
  <c r="F98" i="43"/>
  <c r="F99" i="43"/>
  <c r="F100" i="43"/>
  <c r="F101" i="43"/>
  <c r="F102" i="43"/>
  <c r="F103" i="43"/>
  <c r="F105" i="43"/>
  <c r="F106" i="43"/>
  <c r="F107" i="43"/>
  <c r="F108" i="43"/>
  <c r="F109" i="43"/>
  <c r="F110" i="43"/>
  <c r="F111" i="43"/>
  <c r="F112" i="43"/>
  <c r="F113" i="43"/>
  <c r="F114" i="43"/>
  <c r="F115" i="43"/>
  <c r="F116" i="43"/>
  <c r="F118" i="43"/>
  <c r="F119" i="43"/>
  <c r="F120" i="43"/>
  <c r="F121" i="43"/>
  <c r="F122" i="43"/>
  <c r="F123" i="43"/>
  <c r="F125" i="43"/>
  <c r="F126" i="43"/>
  <c r="F128" i="43"/>
  <c r="F129" i="43"/>
  <c r="F130" i="43"/>
  <c r="F131" i="43"/>
  <c r="F132" i="43"/>
  <c r="F133" i="43"/>
  <c r="F134" i="43"/>
  <c r="F135" i="43"/>
  <c r="F136" i="43"/>
  <c r="F137" i="43"/>
  <c r="F138" i="43"/>
  <c r="F139" i="43"/>
  <c r="F141" i="43"/>
  <c r="F142" i="43"/>
  <c r="F143" i="43"/>
  <c r="F144" i="43"/>
  <c r="F145" i="43"/>
  <c r="F146" i="43"/>
  <c r="F147" i="43"/>
  <c r="F148" i="43"/>
  <c r="F149" i="43"/>
  <c r="F150" i="43"/>
  <c r="F151" i="43"/>
  <c r="F152" i="43"/>
  <c r="F153" i="43"/>
  <c r="F154" i="43"/>
  <c r="F155" i="43"/>
  <c r="F156" i="43"/>
  <c r="F157" i="43"/>
  <c r="F158" i="43"/>
  <c r="F159" i="43"/>
  <c r="F160" i="43"/>
  <c r="F161" i="43"/>
  <c r="F163" i="43"/>
  <c r="F164" i="43"/>
  <c r="F165" i="43"/>
  <c r="F166" i="43"/>
  <c r="F167" i="43"/>
  <c r="F168" i="43"/>
  <c r="F169" i="43"/>
  <c r="F170" i="43"/>
  <c r="F171" i="43"/>
  <c r="F172" i="43"/>
  <c r="F14" i="43"/>
  <c r="G8" i="43"/>
  <c r="I176" i="42"/>
  <c r="I8" i="42"/>
  <c r="I9" i="42"/>
  <c r="I10" i="42"/>
  <c r="I11" i="42"/>
  <c r="I12" i="42"/>
  <c r="I13" i="42"/>
  <c r="I14" i="42"/>
  <c r="I15" i="42"/>
  <c r="I16" i="42"/>
  <c r="I17" i="42"/>
  <c r="I18" i="42"/>
  <c r="I19" i="42"/>
  <c r="I20" i="42"/>
  <c r="I21" i="42"/>
  <c r="I22" i="42"/>
  <c r="I24" i="42"/>
  <c r="I25" i="42"/>
  <c r="I26" i="42"/>
  <c r="I27" i="42"/>
  <c r="H8" i="42"/>
  <c r="H9" i="42"/>
  <c r="H10" i="42"/>
  <c r="H11" i="42"/>
  <c r="H12" i="42"/>
  <c r="H13" i="42"/>
  <c r="H14" i="42"/>
  <c r="H15" i="42"/>
  <c r="H16" i="42"/>
  <c r="H17" i="42"/>
  <c r="H18" i="42"/>
  <c r="H19" i="42"/>
  <c r="H20" i="42"/>
  <c r="H21" i="42"/>
  <c r="H22" i="42"/>
  <c r="H24" i="42"/>
  <c r="H25" i="42"/>
  <c r="H26" i="42"/>
  <c r="H27" i="42"/>
  <c r="F14" i="42"/>
  <c r="F15" i="42"/>
  <c r="F16" i="42"/>
  <c r="F17" i="42"/>
  <c r="F18" i="42"/>
  <c r="F19" i="42"/>
  <c r="F20" i="42"/>
  <c r="F21" i="42"/>
  <c r="F22" i="42"/>
  <c r="F24" i="42"/>
  <c r="F25" i="42"/>
  <c r="F26" i="42"/>
  <c r="F27" i="42"/>
  <c r="F29" i="42"/>
  <c r="F30" i="42"/>
  <c r="F31" i="42"/>
  <c r="F32" i="42"/>
  <c r="F33" i="42"/>
  <c r="F34" i="42"/>
  <c r="F35" i="42"/>
  <c r="F37" i="42"/>
  <c r="F38" i="42"/>
  <c r="F39" i="42"/>
  <c r="F40" i="42"/>
  <c r="F41" i="42"/>
  <c r="F42" i="42"/>
  <c r="F43" i="42"/>
  <c r="F44" i="42"/>
  <c r="F45" i="42"/>
  <c r="F46" i="42"/>
  <c r="F47" i="42"/>
  <c r="F48" i="42"/>
  <c r="F50" i="42"/>
  <c r="F51" i="42"/>
  <c r="F52" i="42"/>
  <c r="F53" i="42"/>
  <c r="F54" i="42"/>
  <c r="F55" i="42"/>
  <c r="F56" i="42"/>
  <c r="F57" i="42"/>
  <c r="F58" i="42"/>
  <c r="F59" i="42"/>
  <c r="F60" i="42"/>
  <c r="F62" i="42"/>
  <c r="F63" i="42"/>
  <c r="F64" i="42"/>
  <c r="F65" i="42"/>
  <c r="F66" i="42"/>
  <c r="F67" i="42"/>
  <c r="F68" i="42"/>
  <c r="F69" i="42"/>
  <c r="F70" i="42"/>
  <c r="F71" i="42"/>
  <c r="F72" i="42"/>
  <c r="F73" i="42"/>
  <c r="F75" i="42"/>
  <c r="F76" i="42"/>
  <c r="F77" i="42"/>
  <c r="F78" i="42"/>
  <c r="F79" i="42"/>
  <c r="F80" i="42"/>
  <c r="F81" i="42"/>
  <c r="F82" i="42"/>
  <c r="F83" i="42"/>
  <c r="F84" i="42"/>
  <c r="F85" i="42"/>
  <c r="F86" i="42"/>
  <c r="F87" i="42"/>
  <c r="F88" i="42"/>
  <c r="F89" i="42"/>
  <c r="F90" i="42"/>
  <c r="F91" i="42"/>
  <c r="F93" i="42"/>
  <c r="F94" i="42"/>
  <c r="F95" i="42"/>
  <c r="F96" i="42"/>
  <c r="F97" i="42"/>
  <c r="F98" i="42"/>
  <c r="F99" i="42"/>
  <c r="F100" i="42"/>
  <c r="F101" i="42"/>
  <c r="F102" i="42"/>
  <c r="F104" i="42"/>
  <c r="F105" i="42"/>
  <c r="F106" i="42"/>
  <c r="F107" i="42"/>
  <c r="F108" i="42"/>
  <c r="F109" i="42"/>
  <c r="F110" i="42"/>
  <c r="F111" i="42"/>
  <c r="F112" i="42"/>
  <c r="F113" i="42"/>
  <c r="F114" i="42"/>
  <c r="F115" i="42"/>
  <c r="F117" i="42"/>
  <c r="F118" i="42"/>
  <c r="F119" i="42"/>
  <c r="F120" i="42"/>
  <c r="F121" i="42"/>
  <c r="F122" i="42"/>
  <c r="F124" i="42"/>
  <c r="F125" i="42"/>
  <c r="F127" i="42"/>
  <c r="F128" i="42"/>
  <c r="F129" i="42"/>
  <c r="F130" i="42"/>
  <c r="F131" i="42"/>
  <c r="F132" i="42"/>
  <c r="F133" i="42"/>
  <c r="F134" i="42"/>
  <c r="F135" i="42"/>
  <c r="F136" i="42"/>
  <c r="F137" i="42"/>
  <c r="F138" i="42"/>
  <c r="F140" i="42"/>
  <c r="F141" i="42"/>
  <c r="F142" i="42"/>
  <c r="F143" i="42"/>
  <c r="F144" i="42"/>
  <c r="F145" i="42"/>
  <c r="F146" i="42"/>
  <c r="F147" i="42"/>
  <c r="F148" i="42"/>
  <c r="F149" i="42"/>
  <c r="F150" i="42"/>
  <c r="F151" i="42"/>
  <c r="F152" i="42"/>
  <c r="F153" i="42"/>
  <c r="F154" i="42"/>
  <c r="F155" i="42"/>
  <c r="F156" i="42"/>
  <c r="F157" i="42"/>
  <c r="F158" i="42"/>
  <c r="F159" i="42"/>
  <c r="F160" i="42"/>
  <c r="F162" i="42"/>
  <c r="F163" i="42"/>
  <c r="F164" i="42"/>
  <c r="F165" i="42"/>
  <c r="F166" i="42"/>
  <c r="F167" i="42"/>
  <c r="F168" i="42"/>
  <c r="F169" i="42"/>
  <c r="F170" i="42"/>
  <c r="F171" i="42"/>
  <c r="F13" i="42"/>
  <c r="G13" i="42" s="1"/>
  <c r="G8" i="42"/>
  <c r="G9" i="42"/>
  <c r="G10" i="42"/>
  <c r="G11" i="42"/>
  <c r="G12" i="42"/>
  <c r="G14" i="42"/>
  <c r="G15" i="42"/>
  <c r="G16" i="42"/>
  <c r="G17" i="42"/>
  <c r="G18" i="42"/>
  <c r="G19" i="42"/>
  <c r="G20" i="42"/>
  <c r="G21" i="42"/>
  <c r="G22" i="42"/>
  <c r="G24" i="42"/>
  <c r="G25" i="42"/>
  <c r="G26" i="42"/>
  <c r="G27" i="42"/>
  <c r="G29" i="42"/>
  <c r="H29" i="42" s="1"/>
  <c r="I29" i="42" s="1"/>
  <c r="G30" i="42"/>
  <c r="H30" i="42" s="1"/>
  <c r="I30" i="42" s="1"/>
  <c r="G31" i="42"/>
  <c r="H31" i="42" s="1"/>
  <c r="I31" i="42" s="1"/>
  <c r="G32" i="42"/>
  <c r="H32" i="42" s="1"/>
  <c r="I32" i="42" s="1"/>
  <c r="G33" i="42"/>
  <c r="H33" i="42" s="1"/>
  <c r="I33" i="42" s="1"/>
  <c r="G34" i="42"/>
  <c r="H34" i="42" s="1"/>
  <c r="I34" i="42" s="1"/>
  <c r="G35" i="42"/>
  <c r="H35" i="42" s="1"/>
  <c r="I35" i="42" s="1"/>
  <c r="G37" i="42"/>
  <c r="H37" i="42" s="1"/>
  <c r="I37" i="42" s="1"/>
  <c r="G38" i="42"/>
  <c r="H38" i="42" s="1"/>
  <c r="I38" i="42" s="1"/>
  <c r="G39" i="42"/>
  <c r="H39" i="42" s="1"/>
  <c r="I39" i="42" s="1"/>
  <c r="G40" i="42"/>
  <c r="H40" i="42" s="1"/>
  <c r="I40" i="42" s="1"/>
  <c r="G41" i="42"/>
  <c r="H41" i="42" s="1"/>
  <c r="I41" i="42" s="1"/>
  <c r="G42" i="42"/>
  <c r="H42" i="42" s="1"/>
  <c r="I42" i="42" s="1"/>
  <c r="G43" i="42"/>
  <c r="H43" i="42" s="1"/>
  <c r="I43" i="42" s="1"/>
  <c r="G44" i="42"/>
  <c r="H44" i="42" s="1"/>
  <c r="I44" i="42" s="1"/>
  <c r="G45" i="42"/>
  <c r="H45" i="42" s="1"/>
  <c r="I45" i="42" s="1"/>
  <c r="G46" i="42"/>
  <c r="H46" i="42" s="1"/>
  <c r="I46" i="42" s="1"/>
  <c r="G47" i="42"/>
  <c r="H47" i="42" s="1"/>
  <c r="I47" i="42" s="1"/>
  <c r="G48" i="42"/>
  <c r="H48" i="42" s="1"/>
  <c r="I48" i="42" s="1"/>
  <c r="G50" i="42"/>
  <c r="H50" i="42" s="1"/>
  <c r="I50" i="42" s="1"/>
  <c r="G51" i="42"/>
  <c r="H51" i="42" s="1"/>
  <c r="I51" i="42" s="1"/>
  <c r="G52" i="42"/>
  <c r="H52" i="42" s="1"/>
  <c r="I52" i="42" s="1"/>
  <c r="G53" i="42"/>
  <c r="H53" i="42" s="1"/>
  <c r="I53" i="42" s="1"/>
  <c r="G54" i="42"/>
  <c r="H54" i="42" s="1"/>
  <c r="I54" i="42" s="1"/>
  <c r="G55" i="42"/>
  <c r="H55" i="42" s="1"/>
  <c r="I55" i="42" s="1"/>
  <c r="G56" i="42"/>
  <c r="H56" i="42" s="1"/>
  <c r="I56" i="42" s="1"/>
  <c r="G57" i="42"/>
  <c r="H57" i="42" s="1"/>
  <c r="I57" i="42" s="1"/>
  <c r="G58" i="42"/>
  <c r="H58" i="42" s="1"/>
  <c r="I58" i="42" s="1"/>
  <c r="G59" i="42"/>
  <c r="H59" i="42" s="1"/>
  <c r="I59" i="42" s="1"/>
  <c r="G60" i="42"/>
  <c r="H60" i="42" s="1"/>
  <c r="I60" i="42" s="1"/>
  <c r="G62" i="42"/>
  <c r="H62" i="42" s="1"/>
  <c r="I62" i="42" s="1"/>
  <c r="G63" i="42"/>
  <c r="H63" i="42" s="1"/>
  <c r="I63" i="42" s="1"/>
  <c r="G64" i="42"/>
  <c r="H64" i="42" s="1"/>
  <c r="I64" i="42" s="1"/>
  <c r="G65" i="42"/>
  <c r="H65" i="42" s="1"/>
  <c r="I65" i="42" s="1"/>
  <c r="G66" i="42"/>
  <c r="H66" i="42" s="1"/>
  <c r="I66" i="42" s="1"/>
  <c r="G67" i="42"/>
  <c r="H67" i="42" s="1"/>
  <c r="I67" i="42" s="1"/>
  <c r="G68" i="42"/>
  <c r="H68" i="42" s="1"/>
  <c r="I68" i="42" s="1"/>
  <c r="G69" i="42"/>
  <c r="H69" i="42" s="1"/>
  <c r="I69" i="42" s="1"/>
  <c r="G70" i="42"/>
  <c r="H70" i="42" s="1"/>
  <c r="I70" i="42" s="1"/>
  <c r="G71" i="42"/>
  <c r="H71" i="42" s="1"/>
  <c r="I71" i="42" s="1"/>
  <c r="G72" i="42"/>
  <c r="H72" i="42" s="1"/>
  <c r="I72" i="42" s="1"/>
  <c r="G73" i="42"/>
  <c r="H73" i="42" s="1"/>
  <c r="I73" i="42" s="1"/>
  <c r="G75" i="42"/>
  <c r="H75" i="42" s="1"/>
  <c r="I75" i="42" s="1"/>
  <c r="G76" i="42"/>
  <c r="H76" i="42" s="1"/>
  <c r="I76" i="42" s="1"/>
  <c r="G77" i="42"/>
  <c r="H77" i="42" s="1"/>
  <c r="I77" i="42" s="1"/>
  <c r="G78" i="42"/>
  <c r="H78" i="42" s="1"/>
  <c r="I78" i="42" s="1"/>
  <c r="G79" i="42"/>
  <c r="H79" i="42" s="1"/>
  <c r="I79" i="42" s="1"/>
  <c r="G80" i="42"/>
  <c r="H80" i="42" s="1"/>
  <c r="I80" i="42" s="1"/>
  <c r="G81" i="42"/>
  <c r="H81" i="42" s="1"/>
  <c r="I81" i="42" s="1"/>
  <c r="G82" i="42"/>
  <c r="H82" i="42" s="1"/>
  <c r="I82" i="42" s="1"/>
  <c r="G83" i="42"/>
  <c r="H83" i="42" s="1"/>
  <c r="I83" i="42" s="1"/>
  <c r="G84" i="42"/>
  <c r="H84" i="42" s="1"/>
  <c r="I84" i="42" s="1"/>
  <c r="G85" i="42"/>
  <c r="H85" i="42" s="1"/>
  <c r="I85" i="42" s="1"/>
  <c r="G86" i="42"/>
  <c r="H86" i="42" s="1"/>
  <c r="I86" i="42" s="1"/>
  <c r="G87" i="42"/>
  <c r="H87" i="42" s="1"/>
  <c r="I87" i="42" s="1"/>
  <c r="G88" i="42"/>
  <c r="H88" i="42" s="1"/>
  <c r="I88" i="42" s="1"/>
  <c r="G89" i="42"/>
  <c r="H89" i="42" s="1"/>
  <c r="I89" i="42" s="1"/>
  <c r="G90" i="42"/>
  <c r="H90" i="42" s="1"/>
  <c r="I90" i="42" s="1"/>
  <c r="G91" i="42"/>
  <c r="H91" i="42" s="1"/>
  <c r="I91" i="42" s="1"/>
  <c r="G93" i="42"/>
  <c r="H93" i="42" s="1"/>
  <c r="I93" i="42" s="1"/>
  <c r="G94" i="42"/>
  <c r="H94" i="42" s="1"/>
  <c r="I94" i="42" s="1"/>
  <c r="G95" i="42"/>
  <c r="H95" i="42" s="1"/>
  <c r="I95" i="42" s="1"/>
  <c r="G96" i="42"/>
  <c r="H96" i="42" s="1"/>
  <c r="I96" i="42" s="1"/>
  <c r="G97" i="42"/>
  <c r="H97" i="42" s="1"/>
  <c r="I97" i="42" s="1"/>
  <c r="G98" i="42"/>
  <c r="H98" i="42" s="1"/>
  <c r="I98" i="42" s="1"/>
  <c r="G99" i="42"/>
  <c r="H99" i="42" s="1"/>
  <c r="I99" i="42" s="1"/>
  <c r="G100" i="42"/>
  <c r="H100" i="42" s="1"/>
  <c r="I100" i="42" s="1"/>
  <c r="G101" i="42"/>
  <c r="H101" i="42" s="1"/>
  <c r="I101" i="42" s="1"/>
  <c r="G102" i="42"/>
  <c r="H102" i="42" s="1"/>
  <c r="I102" i="42" s="1"/>
  <c r="G104" i="42"/>
  <c r="H104" i="42" s="1"/>
  <c r="I104" i="42" s="1"/>
  <c r="G105" i="42"/>
  <c r="H105" i="42" s="1"/>
  <c r="I105" i="42" s="1"/>
  <c r="G106" i="42"/>
  <c r="H106" i="42" s="1"/>
  <c r="I106" i="42" s="1"/>
  <c r="G107" i="42"/>
  <c r="H107" i="42" s="1"/>
  <c r="I107" i="42" s="1"/>
  <c r="G108" i="42"/>
  <c r="H108" i="42" s="1"/>
  <c r="I108" i="42" s="1"/>
  <c r="G109" i="42"/>
  <c r="H109" i="42" s="1"/>
  <c r="I109" i="42" s="1"/>
  <c r="G110" i="42"/>
  <c r="H110" i="42" s="1"/>
  <c r="I110" i="42" s="1"/>
  <c r="G111" i="42"/>
  <c r="H111" i="42" s="1"/>
  <c r="I111" i="42" s="1"/>
  <c r="G112" i="42"/>
  <c r="H112" i="42" s="1"/>
  <c r="I112" i="42" s="1"/>
  <c r="G113" i="42"/>
  <c r="H113" i="42" s="1"/>
  <c r="I113" i="42" s="1"/>
  <c r="G114" i="42"/>
  <c r="H114" i="42" s="1"/>
  <c r="I114" i="42" s="1"/>
  <c r="G115" i="42"/>
  <c r="H115" i="42" s="1"/>
  <c r="I115" i="42" s="1"/>
  <c r="G117" i="42"/>
  <c r="H117" i="42" s="1"/>
  <c r="I117" i="42" s="1"/>
  <c r="G118" i="42"/>
  <c r="H118" i="42" s="1"/>
  <c r="I118" i="42" s="1"/>
  <c r="G119" i="42"/>
  <c r="H119" i="42" s="1"/>
  <c r="I119" i="42" s="1"/>
  <c r="G120" i="42"/>
  <c r="H120" i="42" s="1"/>
  <c r="I120" i="42" s="1"/>
  <c r="G121" i="42"/>
  <c r="H121" i="42" s="1"/>
  <c r="I121" i="42" s="1"/>
  <c r="G122" i="42"/>
  <c r="H122" i="42" s="1"/>
  <c r="I122" i="42" s="1"/>
  <c r="G124" i="42"/>
  <c r="H124" i="42" s="1"/>
  <c r="I124" i="42" s="1"/>
  <c r="G125" i="42"/>
  <c r="H125" i="42" s="1"/>
  <c r="I125" i="42" s="1"/>
  <c r="G127" i="42"/>
  <c r="H127" i="42" s="1"/>
  <c r="I127" i="42" s="1"/>
  <c r="G128" i="42"/>
  <c r="H128" i="42" s="1"/>
  <c r="I128" i="42" s="1"/>
  <c r="G129" i="42"/>
  <c r="H129" i="42" s="1"/>
  <c r="I129" i="42" s="1"/>
  <c r="G130" i="42"/>
  <c r="H130" i="42" s="1"/>
  <c r="I130" i="42" s="1"/>
  <c r="G131" i="42"/>
  <c r="H131" i="42" s="1"/>
  <c r="I131" i="42" s="1"/>
  <c r="G132" i="42"/>
  <c r="H132" i="42" s="1"/>
  <c r="I132" i="42" s="1"/>
  <c r="G133" i="42"/>
  <c r="H133" i="42" s="1"/>
  <c r="I133" i="42" s="1"/>
  <c r="G134" i="42"/>
  <c r="H134" i="42" s="1"/>
  <c r="I134" i="42" s="1"/>
  <c r="G135" i="42"/>
  <c r="H135" i="42" s="1"/>
  <c r="I135" i="42" s="1"/>
  <c r="G136" i="42"/>
  <c r="H136" i="42" s="1"/>
  <c r="I136" i="42" s="1"/>
  <c r="G137" i="42"/>
  <c r="H137" i="42" s="1"/>
  <c r="I137" i="42" s="1"/>
  <c r="G138" i="42"/>
  <c r="H138" i="42" s="1"/>
  <c r="I138" i="42" s="1"/>
  <c r="G140" i="42"/>
  <c r="H140" i="42" s="1"/>
  <c r="I140" i="42" s="1"/>
  <c r="G141" i="42"/>
  <c r="H141" i="42" s="1"/>
  <c r="I141" i="42" s="1"/>
  <c r="G142" i="42"/>
  <c r="H142" i="42" s="1"/>
  <c r="I142" i="42" s="1"/>
  <c r="G143" i="42"/>
  <c r="H143" i="42" s="1"/>
  <c r="I143" i="42" s="1"/>
  <c r="G144" i="42"/>
  <c r="H144" i="42" s="1"/>
  <c r="I144" i="42" s="1"/>
  <c r="G145" i="42"/>
  <c r="H145" i="42" s="1"/>
  <c r="I145" i="42" s="1"/>
  <c r="G146" i="42"/>
  <c r="H146" i="42" s="1"/>
  <c r="I146" i="42" s="1"/>
  <c r="G147" i="42"/>
  <c r="H147" i="42" s="1"/>
  <c r="I147" i="42" s="1"/>
  <c r="G148" i="42"/>
  <c r="H148" i="42" s="1"/>
  <c r="I148" i="42" s="1"/>
  <c r="G149" i="42"/>
  <c r="H149" i="42" s="1"/>
  <c r="I149" i="42" s="1"/>
  <c r="G150" i="42"/>
  <c r="H150" i="42" s="1"/>
  <c r="I150" i="42" s="1"/>
  <c r="G151" i="42"/>
  <c r="H151" i="42" s="1"/>
  <c r="I151" i="42" s="1"/>
  <c r="G152" i="42"/>
  <c r="H152" i="42" s="1"/>
  <c r="I152" i="42" s="1"/>
  <c r="G153" i="42"/>
  <c r="H153" i="42" s="1"/>
  <c r="I153" i="42" s="1"/>
  <c r="G154" i="42"/>
  <c r="H154" i="42" s="1"/>
  <c r="I154" i="42" s="1"/>
  <c r="G155" i="42"/>
  <c r="H155" i="42" s="1"/>
  <c r="I155" i="42" s="1"/>
  <c r="G156" i="42"/>
  <c r="H156" i="42" s="1"/>
  <c r="I156" i="42" s="1"/>
  <c r="G157" i="42"/>
  <c r="H157" i="42" s="1"/>
  <c r="I157" i="42" s="1"/>
  <c r="G158" i="42"/>
  <c r="H158" i="42" s="1"/>
  <c r="I158" i="42" s="1"/>
  <c r="G159" i="42"/>
  <c r="H159" i="42" s="1"/>
  <c r="I159" i="42" s="1"/>
  <c r="G160" i="42"/>
  <c r="H160" i="42" s="1"/>
  <c r="I160" i="42" s="1"/>
  <c r="G162" i="42"/>
  <c r="H162" i="42" s="1"/>
  <c r="I162" i="42" s="1"/>
  <c r="G163" i="42"/>
  <c r="H163" i="42" s="1"/>
  <c r="I163" i="42" s="1"/>
  <c r="G164" i="42"/>
  <c r="H164" i="42" s="1"/>
  <c r="I164" i="42" s="1"/>
  <c r="G165" i="42"/>
  <c r="H165" i="42" s="1"/>
  <c r="I165" i="42" s="1"/>
  <c r="G166" i="42"/>
  <c r="H166" i="42" s="1"/>
  <c r="I166" i="42" s="1"/>
  <c r="G167" i="42"/>
  <c r="H167" i="42" s="1"/>
  <c r="I167" i="42" s="1"/>
  <c r="G168" i="42"/>
  <c r="H168" i="42" s="1"/>
  <c r="I168" i="42" s="1"/>
  <c r="G169" i="42"/>
  <c r="H169" i="42" s="1"/>
  <c r="I169" i="42" s="1"/>
  <c r="G170" i="42"/>
  <c r="H170" i="42" s="1"/>
  <c r="I170" i="42" s="1"/>
  <c r="G171" i="42"/>
  <c r="H171" i="42" s="1"/>
  <c r="I171" i="42" s="1"/>
  <c r="G172" i="42"/>
  <c r="H172" i="42" s="1"/>
  <c r="I172" i="42" s="1"/>
  <c r="G173" i="42"/>
  <c r="H173" i="42" s="1"/>
  <c r="I173" i="42" s="1"/>
  <c r="G174" i="42"/>
  <c r="H174" i="42" s="1"/>
  <c r="I174" i="42" s="1"/>
  <c r="G175" i="42"/>
  <c r="H175" i="42" s="1"/>
  <c r="I175" i="42" s="1"/>
  <c r="I7" i="42"/>
  <c r="H7" i="42"/>
  <c r="G7" i="42"/>
  <c r="K175" i="38" l="1"/>
  <c r="J175" i="38"/>
  <c r="I175" i="38"/>
  <c r="H175" i="38"/>
  <c r="I174" i="34"/>
  <c r="C27" i="23"/>
  <c r="E7" i="32"/>
  <c r="E6" i="32"/>
  <c r="E8" i="32" s="1"/>
  <c r="E5" i="32"/>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I171" i="38"/>
  <c r="I172" i="38"/>
  <c r="I173" i="38"/>
  <c r="I174" i="38"/>
  <c r="I176" i="38"/>
  <c r="H171" i="38"/>
  <c r="J171" i="38"/>
  <c r="K171" i="38"/>
  <c r="H172" i="38"/>
  <c r="J172" i="38"/>
  <c r="L172" i="38" s="1"/>
  <c r="K172" i="38"/>
  <c r="H173" i="38"/>
  <c r="J173" i="38"/>
  <c r="K173" i="38"/>
  <c r="H174" i="38"/>
  <c r="J174" i="38"/>
  <c r="K174" i="38"/>
  <c r="L174" i="38" s="1"/>
  <c r="H176" i="38"/>
  <c r="J176" i="38"/>
  <c r="K176" i="38"/>
  <c r="F23" i="37"/>
  <c r="F24" i="37"/>
  <c r="F25" i="37"/>
  <c r="F26" i="37"/>
  <c r="F27" i="37"/>
  <c r="F28" i="37"/>
  <c r="F29" i="37"/>
  <c r="F22" i="37"/>
  <c r="F21" i="37" s="1"/>
  <c r="F15" i="37"/>
  <c r="F16" i="37"/>
  <c r="F17" i="37"/>
  <c r="F18" i="37"/>
  <c r="F19" i="37"/>
  <c r="F20" i="37"/>
  <c r="F14" i="37"/>
  <c r="F13" i="37" s="1"/>
  <c r="F8" i="37"/>
  <c r="F6" i="37" s="1"/>
  <c r="F9" i="37"/>
  <c r="F10" i="37"/>
  <c r="F11" i="37"/>
  <c r="F12" i="37"/>
  <c r="F7" i="37"/>
  <c r="I170" i="34"/>
  <c r="F7" i="33"/>
  <c r="F8" i="33"/>
  <c r="F9" i="33"/>
  <c r="F6" i="33"/>
  <c r="I175" i="34"/>
  <c r="I173" i="34"/>
  <c r="I172" i="34"/>
  <c r="I171" i="34"/>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6" i="36"/>
  <c r="F7" i="36"/>
  <c r="F5" i="36"/>
  <c r="F8" i="36" s="1"/>
  <c r="H9" i="38"/>
  <c r="I9" i="38"/>
  <c r="L9" i="38" s="1"/>
  <c r="J9" i="38"/>
  <c r="K9" i="38"/>
  <c r="H10" i="38"/>
  <c r="I10" i="38"/>
  <c r="J10" i="38"/>
  <c r="K10" i="38"/>
  <c r="H11" i="38"/>
  <c r="I11" i="38"/>
  <c r="J11" i="38"/>
  <c r="K11" i="38"/>
  <c r="H12" i="38"/>
  <c r="I12" i="38"/>
  <c r="J12" i="38"/>
  <c r="K12" i="38"/>
  <c r="H13" i="38"/>
  <c r="I13" i="38"/>
  <c r="L13" i="38" s="1"/>
  <c r="J13" i="38"/>
  <c r="K13" i="38"/>
  <c r="H14" i="38"/>
  <c r="I14" i="38"/>
  <c r="J14" i="38"/>
  <c r="K14" i="38"/>
  <c r="H15" i="38"/>
  <c r="I15" i="38"/>
  <c r="J15" i="38"/>
  <c r="K15" i="38"/>
  <c r="H16" i="38"/>
  <c r="I16" i="38"/>
  <c r="J16" i="38"/>
  <c r="K16" i="38"/>
  <c r="H17" i="38"/>
  <c r="I17" i="38"/>
  <c r="L17" i="38" s="1"/>
  <c r="J17" i="38"/>
  <c r="K17" i="38"/>
  <c r="H18" i="38"/>
  <c r="I18" i="38"/>
  <c r="J18" i="38"/>
  <c r="K18" i="38"/>
  <c r="H19" i="38"/>
  <c r="I19" i="38"/>
  <c r="J19" i="38"/>
  <c r="K19" i="38"/>
  <c r="H20" i="38"/>
  <c r="I20" i="38"/>
  <c r="J20" i="38"/>
  <c r="K20" i="38"/>
  <c r="H21" i="38"/>
  <c r="I21" i="38"/>
  <c r="L21" i="38" s="1"/>
  <c r="J21" i="38"/>
  <c r="K21" i="38"/>
  <c r="H22" i="38"/>
  <c r="I22" i="38"/>
  <c r="J22" i="38"/>
  <c r="K22" i="38"/>
  <c r="H23" i="38"/>
  <c r="I23" i="38"/>
  <c r="J23" i="38"/>
  <c r="K23" i="38"/>
  <c r="H24" i="38"/>
  <c r="I24" i="38"/>
  <c r="J24" i="38"/>
  <c r="K24" i="38"/>
  <c r="H25" i="38"/>
  <c r="I25" i="38"/>
  <c r="L25" i="38" s="1"/>
  <c r="J25" i="38"/>
  <c r="K25" i="38"/>
  <c r="H26" i="38"/>
  <c r="I26" i="38"/>
  <c r="J26" i="38"/>
  <c r="K26" i="38"/>
  <c r="H27" i="38"/>
  <c r="I27" i="38"/>
  <c r="J27" i="38"/>
  <c r="K27" i="38"/>
  <c r="H28" i="38"/>
  <c r="I28" i="38"/>
  <c r="J28" i="38"/>
  <c r="K28" i="38"/>
  <c r="H29" i="38"/>
  <c r="I29" i="38"/>
  <c r="L29" i="38" s="1"/>
  <c r="J29" i="38"/>
  <c r="K29" i="38"/>
  <c r="H30" i="38"/>
  <c r="I30" i="38"/>
  <c r="J30" i="38"/>
  <c r="K30" i="38"/>
  <c r="H31" i="38"/>
  <c r="I31" i="38"/>
  <c r="J31" i="38"/>
  <c r="K31" i="38"/>
  <c r="H32" i="38"/>
  <c r="I32" i="38"/>
  <c r="J32" i="38"/>
  <c r="K32" i="38"/>
  <c r="H33" i="38"/>
  <c r="I33" i="38"/>
  <c r="L33" i="38" s="1"/>
  <c r="J33" i="38"/>
  <c r="K33" i="38"/>
  <c r="H34" i="38"/>
  <c r="I34" i="38"/>
  <c r="J34" i="38"/>
  <c r="K34" i="38"/>
  <c r="H35" i="38"/>
  <c r="I35" i="38"/>
  <c r="J35" i="38"/>
  <c r="K35" i="38"/>
  <c r="H36" i="38"/>
  <c r="I36" i="38"/>
  <c r="J36" i="38"/>
  <c r="K36" i="38"/>
  <c r="H37" i="38"/>
  <c r="I37" i="38"/>
  <c r="L37" i="38" s="1"/>
  <c r="J37" i="38"/>
  <c r="K37" i="38"/>
  <c r="H38" i="38"/>
  <c r="I38" i="38"/>
  <c r="J38" i="38"/>
  <c r="K38" i="38"/>
  <c r="H39" i="38"/>
  <c r="I39" i="38"/>
  <c r="J39" i="38"/>
  <c r="K39" i="38"/>
  <c r="H40" i="38"/>
  <c r="I40" i="38"/>
  <c r="J40" i="38"/>
  <c r="K40" i="38"/>
  <c r="H41" i="38"/>
  <c r="I41" i="38"/>
  <c r="L41" i="38" s="1"/>
  <c r="J41" i="38"/>
  <c r="K41" i="38"/>
  <c r="H42" i="38"/>
  <c r="I42" i="38"/>
  <c r="J42" i="38"/>
  <c r="K42" i="38"/>
  <c r="H43" i="38"/>
  <c r="I43" i="38"/>
  <c r="J43" i="38"/>
  <c r="K43" i="38"/>
  <c r="H44" i="38"/>
  <c r="I44" i="38"/>
  <c r="J44" i="38"/>
  <c r="K44" i="38"/>
  <c r="H45" i="38"/>
  <c r="I45" i="38"/>
  <c r="L45" i="38" s="1"/>
  <c r="J45" i="38"/>
  <c r="K45" i="38"/>
  <c r="H46" i="38"/>
  <c r="I46" i="38"/>
  <c r="J46" i="38"/>
  <c r="K46" i="38"/>
  <c r="H47" i="38"/>
  <c r="I47" i="38"/>
  <c r="J47" i="38"/>
  <c r="K47" i="38"/>
  <c r="H48" i="38"/>
  <c r="I48" i="38"/>
  <c r="J48" i="38"/>
  <c r="K48" i="38"/>
  <c r="H49" i="38"/>
  <c r="I49" i="38"/>
  <c r="L49" i="38" s="1"/>
  <c r="J49" i="38"/>
  <c r="K49" i="38"/>
  <c r="H50" i="38"/>
  <c r="I50" i="38"/>
  <c r="J50" i="38"/>
  <c r="K50" i="38"/>
  <c r="H51" i="38"/>
  <c r="I51" i="38"/>
  <c r="J51" i="38"/>
  <c r="K51" i="38"/>
  <c r="H52" i="38"/>
  <c r="I52" i="38"/>
  <c r="J52" i="38"/>
  <c r="K52" i="38"/>
  <c r="H53" i="38"/>
  <c r="I53" i="38"/>
  <c r="L53" i="38" s="1"/>
  <c r="J53" i="38"/>
  <c r="K53" i="38"/>
  <c r="H54" i="38"/>
  <c r="I54" i="38"/>
  <c r="J54" i="38"/>
  <c r="K54" i="38"/>
  <c r="H55" i="38"/>
  <c r="I55" i="38"/>
  <c r="J55" i="38"/>
  <c r="K55" i="38"/>
  <c r="H56" i="38"/>
  <c r="I56" i="38"/>
  <c r="J56" i="38"/>
  <c r="K56" i="38"/>
  <c r="H57" i="38"/>
  <c r="I57" i="38"/>
  <c r="L57" i="38" s="1"/>
  <c r="J57" i="38"/>
  <c r="K57" i="38"/>
  <c r="H58" i="38"/>
  <c r="I58" i="38"/>
  <c r="J58" i="38"/>
  <c r="K58" i="38"/>
  <c r="H59" i="38"/>
  <c r="I59" i="38"/>
  <c r="J59" i="38"/>
  <c r="K59" i="38"/>
  <c r="H60" i="38"/>
  <c r="I60" i="38"/>
  <c r="J60" i="38"/>
  <c r="K60" i="38"/>
  <c r="H61" i="38"/>
  <c r="I61" i="38"/>
  <c r="L61" i="38" s="1"/>
  <c r="J61" i="38"/>
  <c r="K61" i="38"/>
  <c r="H62" i="38"/>
  <c r="I62" i="38"/>
  <c r="J62" i="38"/>
  <c r="K62" i="38"/>
  <c r="H63" i="38"/>
  <c r="I63" i="38"/>
  <c r="J63" i="38"/>
  <c r="K63" i="38"/>
  <c r="H64" i="38"/>
  <c r="I64" i="38"/>
  <c r="J64" i="38"/>
  <c r="K64" i="38"/>
  <c r="H65" i="38"/>
  <c r="I65" i="38"/>
  <c r="L65" i="38" s="1"/>
  <c r="J65" i="38"/>
  <c r="K65" i="38"/>
  <c r="H66" i="38"/>
  <c r="I66" i="38"/>
  <c r="J66" i="38"/>
  <c r="K66" i="38"/>
  <c r="H67" i="38"/>
  <c r="I67" i="38"/>
  <c r="J67" i="38"/>
  <c r="K67" i="38"/>
  <c r="H68" i="38"/>
  <c r="I68" i="38"/>
  <c r="J68" i="38"/>
  <c r="K68" i="38"/>
  <c r="H69" i="38"/>
  <c r="I69" i="38"/>
  <c r="L69" i="38" s="1"/>
  <c r="J69" i="38"/>
  <c r="K69" i="38"/>
  <c r="H70" i="38"/>
  <c r="I70" i="38"/>
  <c r="J70" i="38"/>
  <c r="K70" i="38"/>
  <c r="H71" i="38"/>
  <c r="I71" i="38"/>
  <c r="J71" i="38"/>
  <c r="K71" i="38"/>
  <c r="H72" i="38"/>
  <c r="I72" i="38"/>
  <c r="J72" i="38"/>
  <c r="K72" i="38"/>
  <c r="H73" i="38"/>
  <c r="I73" i="38"/>
  <c r="L73" i="38" s="1"/>
  <c r="J73" i="38"/>
  <c r="K73" i="38"/>
  <c r="H74" i="38"/>
  <c r="I74" i="38"/>
  <c r="J74" i="38"/>
  <c r="K74" i="38"/>
  <c r="H75" i="38"/>
  <c r="I75" i="38"/>
  <c r="J75" i="38"/>
  <c r="K75" i="38"/>
  <c r="H76" i="38"/>
  <c r="I76" i="38"/>
  <c r="J76" i="38"/>
  <c r="K76" i="38"/>
  <c r="H77" i="38"/>
  <c r="I77" i="38"/>
  <c r="L77" i="38" s="1"/>
  <c r="J77" i="38"/>
  <c r="K77" i="38"/>
  <c r="H78" i="38"/>
  <c r="I78" i="38"/>
  <c r="J78" i="38"/>
  <c r="K78" i="38"/>
  <c r="H79" i="38"/>
  <c r="I79" i="38"/>
  <c r="J79" i="38"/>
  <c r="K79" i="38"/>
  <c r="H80" i="38"/>
  <c r="I80" i="38"/>
  <c r="J80" i="38"/>
  <c r="K80" i="38"/>
  <c r="H81" i="38"/>
  <c r="I81" i="38"/>
  <c r="L81" i="38" s="1"/>
  <c r="J81" i="38"/>
  <c r="K81" i="38"/>
  <c r="H82" i="38"/>
  <c r="I82" i="38"/>
  <c r="J82" i="38"/>
  <c r="K82" i="38"/>
  <c r="H83" i="38"/>
  <c r="I83" i="38"/>
  <c r="J83" i="38"/>
  <c r="K83" i="38"/>
  <c r="H84" i="38"/>
  <c r="I84" i="38"/>
  <c r="J84" i="38"/>
  <c r="K84" i="38"/>
  <c r="H85" i="38"/>
  <c r="I85" i="38"/>
  <c r="L85" i="38" s="1"/>
  <c r="J85" i="38"/>
  <c r="K85" i="38"/>
  <c r="H86" i="38"/>
  <c r="I86" i="38"/>
  <c r="J86" i="38"/>
  <c r="K86" i="38"/>
  <c r="H87" i="38"/>
  <c r="I87" i="38"/>
  <c r="J87" i="38"/>
  <c r="K87" i="38"/>
  <c r="H88" i="38"/>
  <c r="I88" i="38"/>
  <c r="J88" i="38"/>
  <c r="K88" i="38"/>
  <c r="H89" i="38"/>
  <c r="I89" i="38"/>
  <c r="L89" i="38" s="1"/>
  <c r="J89" i="38"/>
  <c r="K89" i="38"/>
  <c r="H90" i="38"/>
  <c r="I90" i="38"/>
  <c r="J90" i="38"/>
  <c r="K90" i="38"/>
  <c r="H91" i="38"/>
  <c r="I91" i="38"/>
  <c r="J91" i="38"/>
  <c r="K91" i="38"/>
  <c r="H92" i="38"/>
  <c r="I92" i="38"/>
  <c r="J92" i="38"/>
  <c r="K92" i="38"/>
  <c r="H93" i="38"/>
  <c r="I93" i="38"/>
  <c r="L93" i="38" s="1"/>
  <c r="J93" i="38"/>
  <c r="K93" i="38"/>
  <c r="H94" i="38"/>
  <c r="I94" i="38"/>
  <c r="J94" i="38"/>
  <c r="K94" i="38"/>
  <c r="H95" i="38"/>
  <c r="I95" i="38"/>
  <c r="J95" i="38"/>
  <c r="K95" i="38"/>
  <c r="H96" i="38"/>
  <c r="I96" i="38"/>
  <c r="J96" i="38"/>
  <c r="K96" i="38"/>
  <c r="H97" i="38"/>
  <c r="I97" i="38"/>
  <c r="L97" i="38" s="1"/>
  <c r="J97" i="38"/>
  <c r="K97" i="38"/>
  <c r="H98" i="38"/>
  <c r="I98" i="38"/>
  <c r="J98" i="38"/>
  <c r="K98" i="38"/>
  <c r="H99" i="38"/>
  <c r="I99" i="38"/>
  <c r="J99" i="38"/>
  <c r="K99" i="38"/>
  <c r="H100" i="38"/>
  <c r="I100" i="38"/>
  <c r="J100" i="38"/>
  <c r="K100" i="38"/>
  <c r="H101" i="38"/>
  <c r="I101" i="38"/>
  <c r="L101" i="38" s="1"/>
  <c r="J101" i="38"/>
  <c r="K101" i="38"/>
  <c r="H102" i="38"/>
  <c r="I102" i="38"/>
  <c r="J102" i="38"/>
  <c r="K102" i="38"/>
  <c r="H103" i="38"/>
  <c r="I103" i="38"/>
  <c r="J103" i="38"/>
  <c r="K103" i="38"/>
  <c r="H104" i="38"/>
  <c r="I104" i="38"/>
  <c r="J104" i="38"/>
  <c r="K104" i="38"/>
  <c r="H105" i="38"/>
  <c r="I105" i="38"/>
  <c r="L105" i="38" s="1"/>
  <c r="J105" i="38"/>
  <c r="K105" i="38"/>
  <c r="H106" i="38"/>
  <c r="I106" i="38"/>
  <c r="J106" i="38"/>
  <c r="K106" i="38"/>
  <c r="H107" i="38"/>
  <c r="I107" i="38"/>
  <c r="J107" i="38"/>
  <c r="K107" i="38"/>
  <c r="H108" i="38"/>
  <c r="I108" i="38"/>
  <c r="J108" i="38"/>
  <c r="K108" i="38"/>
  <c r="H109" i="38"/>
  <c r="I109" i="38"/>
  <c r="L109" i="38" s="1"/>
  <c r="J109" i="38"/>
  <c r="K109" i="38"/>
  <c r="H110" i="38"/>
  <c r="I110" i="38"/>
  <c r="J110" i="38"/>
  <c r="K110" i="38"/>
  <c r="H111" i="38"/>
  <c r="I111" i="38"/>
  <c r="J111" i="38"/>
  <c r="K111" i="38"/>
  <c r="H112" i="38"/>
  <c r="I112" i="38"/>
  <c r="J112" i="38"/>
  <c r="K112" i="38"/>
  <c r="H113" i="38"/>
  <c r="I113" i="38"/>
  <c r="L113" i="38" s="1"/>
  <c r="J113" i="38"/>
  <c r="K113" i="38"/>
  <c r="H114" i="38"/>
  <c r="I114" i="38"/>
  <c r="J114" i="38"/>
  <c r="K114" i="38"/>
  <c r="H115" i="38"/>
  <c r="I115" i="38"/>
  <c r="J115" i="38"/>
  <c r="K115" i="38"/>
  <c r="H116" i="38"/>
  <c r="I116" i="38"/>
  <c r="J116" i="38"/>
  <c r="K116" i="38"/>
  <c r="H117" i="38"/>
  <c r="I117" i="38"/>
  <c r="L117" i="38" s="1"/>
  <c r="J117" i="38"/>
  <c r="K117" i="38"/>
  <c r="H118" i="38"/>
  <c r="I118" i="38"/>
  <c r="J118" i="38"/>
  <c r="K118" i="38"/>
  <c r="H119" i="38"/>
  <c r="I119" i="38"/>
  <c r="J119" i="38"/>
  <c r="K119" i="38"/>
  <c r="H120" i="38"/>
  <c r="I120" i="38"/>
  <c r="J120" i="38"/>
  <c r="K120" i="38"/>
  <c r="H121" i="38"/>
  <c r="I121" i="38"/>
  <c r="L121" i="38" s="1"/>
  <c r="J121" i="38"/>
  <c r="K121" i="38"/>
  <c r="H122" i="38"/>
  <c r="I122" i="38"/>
  <c r="J122" i="38"/>
  <c r="K122" i="38"/>
  <c r="H123" i="38"/>
  <c r="I123" i="38"/>
  <c r="J123" i="38"/>
  <c r="K123" i="38"/>
  <c r="H124" i="38"/>
  <c r="I124" i="38"/>
  <c r="J124" i="38"/>
  <c r="K124" i="38"/>
  <c r="H125" i="38"/>
  <c r="I125" i="38"/>
  <c r="L125" i="38" s="1"/>
  <c r="J125" i="38"/>
  <c r="K125" i="38"/>
  <c r="H126" i="38"/>
  <c r="I126" i="38"/>
  <c r="J126" i="38"/>
  <c r="K126" i="38"/>
  <c r="H127" i="38"/>
  <c r="I127" i="38"/>
  <c r="J127" i="38"/>
  <c r="K127" i="38"/>
  <c r="H128" i="38"/>
  <c r="I128" i="38"/>
  <c r="J128" i="38"/>
  <c r="K128" i="38"/>
  <c r="H129" i="38"/>
  <c r="I129" i="38"/>
  <c r="L129" i="38" s="1"/>
  <c r="J129" i="38"/>
  <c r="K129" i="38"/>
  <c r="H130" i="38"/>
  <c r="I130" i="38"/>
  <c r="J130" i="38"/>
  <c r="K130" i="38"/>
  <c r="H131" i="38"/>
  <c r="I131" i="38"/>
  <c r="J131" i="38"/>
  <c r="K131" i="38"/>
  <c r="H132" i="38"/>
  <c r="I132" i="38"/>
  <c r="J132" i="38"/>
  <c r="K132" i="38"/>
  <c r="H133" i="38"/>
  <c r="I133" i="38"/>
  <c r="L133" i="38" s="1"/>
  <c r="J133" i="38"/>
  <c r="K133" i="38"/>
  <c r="H134" i="38"/>
  <c r="I134" i="38"/>
  <c r="J134" i="38"/>
  <c r="K134" i="38"/>
  <c r="H135" i="38"/>
  <c r="I135" i="38"/>
  <c r="J135" i="38"/>
  <c r="K135" i="38"/>
  <c r="H136" i="38"/>
  <c r="I136" i="38"/>
  <c r="J136" i="38"/>
  <c r="K136" i="38"/>
  <c r="H137" i="38"/>
  <c r="I137" i="38"/>
  <c r="L137" i="38" s="1"/>
  <c r="J137" i="38"/>
  <c r="K137" i="38"/>
  <c r="H138" i="38"/>
  <c r="I138" i="38"/>
  <c r="J138" i="38"/>
  <c r="K138" i="38"/>
  <c r="H139" i="38"/>
  <c r="I139" i="38"/>
  <c r="J139" i="38"/>
  <c r="K139" i="38"/>
  <c r="H140" i="38"/>
  <c r="I140" i="38"/>
  <c r="J140" i="38"/>
  <c r="K140" i="38"/>
  <c r="H141" i="38"/>
  <c r="I141" i="38"/>
  <c r="J141" i="38"/>
  <c r="K141" i="38"/>
  <c r="H142" i="38"/>
  <c r="I142" i="38"/>
  <c r="J142" i="38"/>
  <c r="K142" i="38"/>
  <c r="H143" i="38"/>
  <c r="I143" i="38"/>
  <c r="J143" i="38"/>
  <c r="K143" i="38"/>
  <c r="L143" i="38" s="1"/>
  <c r="H144" i="38"/>
  <c r="I144" i="38"/>
  <c r="J144" i="38"/>
  <c r="K144" i="38"/>
  <c r="L144" i="38" s="1"/>
  <c r="H145" i="38"/>
  <c r="I145" i="38"/>
  <c r="J145" i="38"/>
  <c r="K145" i="38"/>
  <c r="H146" i="38"/>
  <c r="I146" i="38"/>
  <c r="J146" i="38"/>
  <c r="K146" i="38"/>
  <c r="L146" i="38" s="1"/>
  <c r="H147" i="38"/>
  <c r="I147" i="38"/>
  <c r="J147" i="38"/>
  <c r="K147" i="38"/>
  <c r="L147" i="38" s="1"/>
  <c r="H148" i="38"/>
  <c r="I148" i="38"/>
  <c r="J148" i="38"/>
  <c r="K148" i="38"/>
  <c r="L148" i="38" s="1"/>
  <c r="H149" i="38"/>
  <c r="I149" i="38"/>
  <c r="J149" i="38"/>
  <c r="K149" i="38"/>
  <c r="H150" i="38"/>
  <c r="I150" i="38"/>
  <c r="J150" i="38"/>
  <c r="K150" i="38"/>
  <c r="L150" i="38" s="1"/>
  <c r="H151" i="38"/>
  <c r="I151" i="38"/>
  <c r="J151" i="38"/>
  <c r="K151" i="38"/>
  <c r="L151" i="38" s="1"/>
  <c r="H152" i="38"/>
  <c r="I152" i="38"/>
  <c r="J152" i="38"/>
  <c r="K152" i="38"/>
  <c r="L152" i="38" s="1"/>
  <c r="H153" i="38"/>
  <c r="I153" i="38"/>
  <c r="J153" i="38"/>
  <c r="K153" i="38"/>
  <c r="H154" i="38"/>
  <c r="I154" i="38"/>
  <c r="J154" i="38"/>
  <c r="K154" i="38"/>
  <c r="L154" i="38" s="1"/>
  <c r="H155" i="38"/>
  <c r="I155" i="38"/>
  <c r="J155" i="38"/>
  <c r="K155" i="38"/>
  <c r="L155" i="38" s="1"/>
  <c r="H156" i="38"/>
  <c r="I156" i="38"/>
  <c r="J156" i="38"/>
  <c r="K156" i="38"/>
  <c r="L156" i="38" s="1"/>
  <c r="H157" i="38"/>
  <c r="I157" i="38"/>
  <c r="J157" i="38"/>
  <c r="K157" i="38"/>
  <c r="H158" i="38"/>
  <c r="I158" i="38"/>
  <c r="J158" i="38"/>
  <c r="K158" i="38"/>
  <c r="L158" i="38" s="1"/>
  <c r="H159" i="38"/>
  <c r="I159" i="38"/>
  <c r="J159" i="38"/>
  <c r="K159" i="38"/>
  <c r="L159" i="38" s="1"/>
  <c r="H160" i="38"/>
  <c r="I160" i="38"/>
  <c r="J160" i="38"/>
  <c r="K160" i="38"/>
  <c r="L160" i="38" s="1"/>
  <c r="H161" i="38"/>
  <c r="I161" i="38"/>
  <c r="J161" i="38"/>
  <c r="K161" i="38"/>
  <c r="H162" i="38"/>
  <c r="I162" i="38"/>
  <c r="J162" i="38"/>
  <c r="K162" i="38"/>
  <c r="L162" i="38" s="1"/>
  <c r="H163" i="38"/>
  <c r="I163" i="38"/>
  <c r="J163" i="38"/>
  <c r="K163" i="38"/>
  <c r="L163" i="38" s="1"/>
  <c r="H164" i="38"/>
  <c r="I164" i="38"/>
  <c r="J164" i="38"/>
  <c r="K164" i="38"/>
  <c r="L164" i="38" s="1"/>
  <c r="H165" i="38"/>
  <c r="I165" i="38"/>
  <c r="J165" i="38"/>
  <c r="K165" i="38"/>
  <c r="H166" i="38"/>
  <c r="I166" i="38"/>
  <c r="J166" i="38"/>
  <c r="K166" i="38"/>
  <c r="L166" i="38" s="1"/>
  <c r="H167" i="38"/>
  <c r="I167" i="38"/>
  <c r="J167" i="38"/>
  <c r="K167" i="38"/>
  <c r="L167" i="38" s="1"/>
  <c r="H168" i="38"/>
  <c r="I168" i="38"/>
  <c r="J168" i="38"/>
  <c r="K168" i="38"/>
  <c r="L168" i="38" s="1"/>
  <c r="H169" i="38"/>
  <c r="I169" i="38"/>
  <c r="J169" i="38"/>
  <c r="K169" i="38"/>
  <c r="H170" i="38"/>
  <c r="I170" i="38"/>
  <c r="J170" i="38"/>
  <c r="K170" i="38"/>
  <c r="L170" i="38" s="1"/>
  <c r="K8" i="38"/>
  <c r="J8" i="38"/>
  <c r="I8" i="38"/>
  <c r="H8" i="38"/>
  <c r="I21" i="34"/>
  <c r="I18" i="34"/>
  <c r="I20" i="34"/>
  <c r="I10" i="34"/>
  <c r="I11" i="34"/>
  <c r="I12" i="34"/>
  <c r="I176" i="34" s="1"/>
  <c r="I13" i="34"/>
  <c r="I14" i="34"/>
  <c r="I15" i="34"/>
  <c r="I16" i="34"/>
  <c r="I17" i="34"/>
  <c r="I19" i="34"/>
  <c r="I22" i="34"/>
  <c r="I23" i="34"/>
  <c r="I24" i="34"/>
  <c r="I25" i="34"/>
  <c r="I26" i="34"/>
  <c r="I27" i="34"/>
  <c r="I28" i="34"/>
  <c r="I29" i="34"/>
  <c r="I30" i="34"/>
  <c r="I31" i="34"/>
  <c r="I32" i="34"/>
  <c r="I33" i="34"/>
  <c r="I34" i="34"/>
  <c r="I35" i="34"/>
  <c r="I36" i="34"/>
  <c r="I37" i="34"/>
  <c r="I38" i="34"/>
  <c r="I39" i="34"/>
  <c r="I40" i="34"/>
  <c r="I41" i="34"/>
  <c r="I42" i="34"/>
  <c r="I43" i="34"/>
  <c r="I44" i="34"/>
  <c r="I45" i="34"/>
  <c r="I46" i="34"/>
  <c r="I47" i="34"/>
  <c r="I48" i="34"/>
  <c r="I49" i="34"/>
  <c r="I50" i="34"/>
  <c r="I51" i="34"/>
  <c r="I52" i="34"/>
  <c r="I53" i="34"/>
  <c r="I54" i="34"/>
  <c r="I55" i="34"/>
  <c r="I56" i="34"/>
  <c r="I57" i="34"/>
  <c r="I58" i="34"/>
  <c r="I59" i="34"/>
  <c r="I60" i="34"/>
  <c r="I61" i="34"/>
  <c r="I62" i="34"/>
  <c r="I63" i="34"/>
  <c r="I64" i="34"/>
  <c r="I65" i="34"/>
  <c r="I66" i="34"/>
  <c r="I67" i="34"/>
  <c r="I68" i="34"/>
  <c r="I69" i="34"/>
  <c r="I70" i="34"/>
  <c r="I71" i="34"/>
  <c r="I72" i="34"/>
  <c r="I73" i="34"/>
  <c r="I74" i="34"/>
  <c r="I75" i="34"/>
  <c r="I76" i="34"/>
  <c r="I77" i="34"/>
  <c r="I78" i="34"/>
  <c r="I79" i="34"/>
  <c r="I80" i="34"/>
  <c r="I81" i="34"/>
  <c r="I82" i="34"/>
  <c r="I83" i="34"/>
  <c r="I84" i="34"/>
  <c r="I85" i="34"/>
  <c r="I86" i="34"/>
  <c r="I87" i="34"/>
  <c r="I88" i="34"/>
  <c r="I89" i="34"/>
  <c r="I90" i="34"/>
  <c r="I91" i="34"/>
  <c r="I92" i="34"/>
  <c r="I93" i="34"/>
  <c r="I94" i="34"/>
  <c r="I95" i="34"/>
  <c r="I96" i="34"/>
  <c r="I97" i="34"/>
  <c r="I98" i="34"/>
  <c r="I99" i="34"/>
  <c r="I100" i="34"/>
  <c r="I101" i="34"/>
  <c r="I102" i="34"/>
  <c r="I103" i="34"/>
  <c r="I104" i="34"/>
  <c r="I105" i="34"/>
  <c r="I106" i="34"/>
  <c r="I107" i="34"/>
  <c r="I108" i="34"/>
  <c r="I109" i="34"/>
  <c r="I110" i="34"/>
  <c r="I111" i="34"/>
  <c r="I112" i="34"/>
  <c r="I113" i="34"/>
  <c r="I114" i="34"/>
  <c r="I115" i="34"/>
  <c r="I116" i="34"/>
  <c r="I117" i="34"/>
  <c r="I118" i="34"/>
  <c r="I119" i="34"/>
  <c r="I120" i="34"/>
  <c r="I121" i="34"/>
  <c r="I122" i="34"/>
  <c r="I123" i="34"/>
  <c r="I124" i="34"/>
  <c r="I125" i="34"/>
  <c r="I126" i="34"/>
  <c r="I127" i="34"/>
  <c r="I128" i="34"/>
  <c r="I129" i="34"/>
  <c r="I130" i="34"/>
  <c r="I131" i="34"/>
  <c r="I132" i="34"/>
  <c r="I133" i="34"/>
  <c r="I134" i="34"/>
  <c r="I135" i="34"/>
  <c r="I136" i="34"/>
  <c r="I137" i="34"/>
  <c r="I138" i="34"/>
  <c r="I139" i="34"/>
  <c r="I140" i="34"/>
  <c r="I141" i="34"/>
  <c r="I142" i="34"/>
  <c r="I143" i="34"/>
  <c r="I144" i="34"/>
  <c r="I145" i="34"/>
  <c r="I146" i="34"/>
  <c r="I147" i="34"/>
  <c r="I148" i="34"/>
  <c r="I149" i="34"/>
  <c r="I150" i="34"/>
  <c r="I151" i="34"/>
  <c r="I152" i="34"/>
  <c r="I153" i="34"/>
  <c r="I154" i="34"/>
  <c r="I155" i="34"/>
  <c r="I156" i="34"/>
  <c r="I157" i="34"/>
  <c r="I158" i="34"/>
  <c r="I159" i="34"/>
  <c r="I160" i="34"/>
  <c r="I161" i="34"/>
  <c r="I162" i="34"/>
  <c r="I163" i="34"/>
  <c r="I164" i="34"/>
  <c r="I165" i="34"/>
  <c r="I166" i="34"/>
  <c r="I167" i="34"/>
  <c r="I168" i="34"/>
  <c r="I169" i="34"/>
  <c r="I9" i="34"/>
  <c r="F24" i="33"/>
  <c r="C28" i="23"/>
  <c r="G381" i="20" l="1"/>
  <c r="L165" i="38"/>
  <c r="L157" i="38"/>
  <c r="L8" i="38"/>
  <c r="L142" i="38"/>
  <c r="L169" i="38"/>
  <c r="L161" i="38"/>
  <c r="L153" i="38"/>
  <c r="L149" i="38"/>
  <c r="L145" i="38"/>
  <c r="L141" i="38"/>
  <c r="L74" i="38"/>
  <c r="L70" i="38"/>
  <c r="L66" i="38"/>
  <c r="L62" i="38"/>
  <c r="L58" i="38"/>
  <c r="L54" i="38"/>
  <c r="L50" i="38"/>
  <c r="L46" i="38"/>
  <c r="L42" i="38"/>
  <c r="L38" i="38"/>
  <c r="L34" i="38"/>
  <c r="L30" i="38"/>
  <c r="L26" i="38"/>
  <c r="L22" i="38"/>
  <c r="L18" i="38"/>
  <c r="L14" i="38"/>
  <c r="L10" i="38"/>
  <c r="L173" i="38"/>
  <c r="L140" i="38"/>
  <c r="L139" i="38"/>
  <c r="L138" i="38"/>
  <c r="L136" i="38"/>
  <c r="L135" i="38"/>
  <c r="L134" i="38"/>
  <c r="L132" i="38"/>
  <c r="L131" i="38"/>
  <c r="L130" i="38"/>
  <c r="L128" i="38"/>
  <c r="L127" i="38"/>
  <c r="L126" i="38"/>
  <c r="L124" i="38"/>
  <c r="L123" i="38"/>
  <c r="L122" i="38"/>
  <c r="L120" i="38"/>
  <c r="L119" i="38"/>
  <c r="L118" i="38"/>
  <c r="L116" i="38"/>
  <c r="L115" i="38"/>
  <c r="L114" i="38"/>
  <c r="L112" i="38"/>
  <c r="L111" i="38"/>
  <c r="L110" i="38"/>
  <c r="L108" i="38"/>
  <c r="L107" i="38"/>
  <c r="L106" i="38"/>
  <c r="L104" i="38"/>
  <c r="L103" i="38"/>
  <c r="L102" i="38"/>
  <c r="L100" i="38"/>
  <c r="L99" i="38"/>
  <c r="L98" i="38"/>
  <c r="L96" i="38"/>
  <c r="L95" i="38"/>
  <c r="L94" i="38"/>
  <c r="L92" i="38"/>
  <c r="L91" i="38"/>
  <c r="L90" i="38"/>
  <c r="L88" i="38"/>
  <c r="L87" i="38"/>
  <c r="L86" i="38"/>
  <c r="L84" i="38"/>
  <c r="L83" i="38"/>
  <c r="L82" i="38"/>
  <c r="L80" i="38"/>
  <c r="L79" i="38"/>
  <c r="L78" i="38"/>
  <c r="L76" i="38"/>
  <c r="L75" i="38"/>
  <c r="L72" i="38"/>
  <c r="L71" i="38"/>
  <c r="L68" i="38"/>
  <c r="L67" i="38"/>
  <c r="L64" i="38"/>
  <c r="L63" i="38"/>
  <c r="L60" i="38"/>
  <c r="L59" i="38"/>
  <c r="L56" i="38"/>
  <c r="L55" i="38"/>
  <c r="L52" i="38"/>
  <c r="L51" i="38"/>
  <c r="L48" i="38"/>
  <c r="L47" i="38"/>
  <c r="L44" i="38"/>
  <c r="L43" i="38"/>
  <c r="L40" i="38"/>
  <c r="L39" i="38"/>
  <c r="L36" i="38"/>
  <c r="L35" i="38"/>
  <c r="L32" i="38"/>
  <c r="L31" i="38"/>
  <c r="L28" i="38"/>
  <c r="L27" i="38"/>
  <c r="L24" i="38"/>
  <c r="L23" i="38"/>
  <c r="L20" i="38"/>
  <c r="L19" i="38"/>
  <c r="L16" i="38"/>
  <c r="L177" i="38" s="1"/>
  <c r="L15" i="38"/>
  <c r="L12" i="38"/>
  <c r="L11" i="38"/>
  <c r="L171" i="38"/>
  <c r="L175" i="38"/>
  <c r="L176" i="38"/>
  <c r="I54" i="28"/>
  <c r="I63" i="28" s="1"/>
  <c r="F30" i="37"/>
</calcChain>
</file>

<file path=xl/sharedStrings.xml><?xml version="1.0" encoding="utf-8"?>
<sst xmlns="http://schemas.openxmlformats.org/spreadsheetml/2006/main" count="3885" uniqueCount="1069">
  <si>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</si>
  <si>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</si>
  <si>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</si>
  <si>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</si>
  <si>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</si>
  <si>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</si>
  <si>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</si>
  <si>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</si>
  <si>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</si>
  <si>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</si>
  <si>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</si>
  <si>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</si>
  <si>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</si>
  <si>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</si>
  <si>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</si>
  <si>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</si>
  <si>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</si>
  <si>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</si>
  <si>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</si>
  <si>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</si>
  <si>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</si>
  <si>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</si>
  <si>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</si>
  <si>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</si>
  <si>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</si>
  <si>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</si>
  <si>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</si>
  <si>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</si>
  <si>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</si>
  <si>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</si>
  <si>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</si>
  <si>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</si>
  <si>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</si>
  <si>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</si>
  <si>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</si>
  <si>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</si>
  <si>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</si>
  <si>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</si>
  <si>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</si>
  <si>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</si>
  <si>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</si>
  <si>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</si>
  <si>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</si>
  <si>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</si>
  <si>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</si>
  <si>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</si>
  <si>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</si>
  <si>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</si>
  <si>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</si>
  <si>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</si>
  <si>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</si>
  <si>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</si>
  <si>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</si>
  <si>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</si>
  <si>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</si>
  <si>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</si>
  <si>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</si>
  <si>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</si>
  <si>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</si>
  <si>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</si>
  <si>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</si>
  <si>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</si>
  <si>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</si>
  <si>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</si>
  <si>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</si>
  <si>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</si>
  <si>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</si>
  <si>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</si>
  <si>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</si>
  <si>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</si>
  <si>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</si>
  <si>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BHXH 18%</t>
  </si>
  <si>
    <t>BHYT 3%</t>
  </si>
  <si>
    <t>BHTN 1%</t>
  </si>
  <si>
    <t>KPCĐ 2%</t>
  </si>
  <si>
    <t>(10)</t>
  </si>
  <si>
    <t>NỘI DUNG</t>
  </si>
  <si>
    <t>ĐƠN VỊ</t>
  </si>
  <si>
    <t>SỐ LƯỢNG</t>
  </si>
  <si>
    <t>ĐƠN GIÁ</t>
  </si>
  <si>
    <t>THÀNH TIỀN</t>
  </si>
  <si>
    <t>Lương giáo viên nước ngoài</t>
  </si>
  <si>
    <t>Tài liệu học tập cho sinh viên</t>
  </si>
  <si>
    <t>Quạt trần</t>
  </si>
  <si>
    <t>Máy chiếu</t>
  </si>
  <si>
    <t>Mức chi/1 tháng</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</si>
  <si>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</si>
  <si>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</si>
  <si>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</si>
  <si>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</si>
  <si>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</si>
  <si>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</si>
  <si>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</si>
  <si>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</si>
  <si>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</si>
  <si>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</si>
  <si>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</si>
  <si>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</si>
  <si>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</si>
  <si>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</si>
  <si>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</si>
  <si>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</si>
  <si>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</si>
  <si>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</si>
  <si>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</si>
  <si>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</si>
  <si>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r>
      <t>DỰ TOÁN CHI PH</t>
    </r>
    <r>
      <rPr>
        <b/>
        <sz val="13"/>
        <rFont val="Times New Roman"/>
        <family val="1"/>
      </rPr>
      <t>Í TÀI LIỆU HỌC TẬP, GIẢNG DẠY</t>
    </r>
  </si>
  <si>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</si>
  <si>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</si>
  <si>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</si>
  <si>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</si>
  <si>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</si>
  <si>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</si>
  <si>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</si>
  <si>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</si>
  <si>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</si>
  <si>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</si>
  <si>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</si>
  <si>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</si>
  <si>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</si>
  <si>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</si>
  <si>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</si>
  <si>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</si>
  <si>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</si>
  <si>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</si>
  <si>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</si>
  <si>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</si>
  <si>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</si>
  <si>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</si>
  <si>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</si>
  <si>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</si>
  <si>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</si>
  <si>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</si>
  <si>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</si>
  <si>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</si>
  <si>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</si>
  <si>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</si>
  <si>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</si>
  <si>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</si>
  <si>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</si>
  <si>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</si>
  <si>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</si>
  <si>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</si>
  <si>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</si>
  <si>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</si>
  <si>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</si>
  <si>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</si>
  <si>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</si>
  <si>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</si>
  <si>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</si>
  <si>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</si>
  <si>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</si>
  <si>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</si>
  <si>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</si>
  <si>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</si>
  <si>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</si>
  <si>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</si>
  <si>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</si>
  <si>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</si>
  <si>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</si>
  <si>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</si>
  <si>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</si>
  <si>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</si>
  <si>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</si>
  <si>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</si>
  <si>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</si>
  <si>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</si>
  <si>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</si>
  <si>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</si>
  <si>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</si>
  <si>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</si>
  <si>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</si>
  <si>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</si>
  <si>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</si>
  <si>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</si>
  <si>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</si>
  <si>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</si>
  <si>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</si>
  <si>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</si>
  <si>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</si>
  <si>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</si>
  <si>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</si>
  <si>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</si>
  <si>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</si>
  <si>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</si>
  <si>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</si>
  <si>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</si>
  <si>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</si>
  <si>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</si>
  <si>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</si>
  <si>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</si>
  <si>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</si>
  <si>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</si>
  <si>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</si>
  <si>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</si>
  <si>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</si>
  <si>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</si>
  <si>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</si>
  <si>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</si>
  <si>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</si>
  <si>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</si>
  <si>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</si>
  <si>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</si>
  <si>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</si>
  <si>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</si>
  <si>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</si>
  <si>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</si>
  <si>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</si>
  <si>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</si>
  <si>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</si>
  <si>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</si>
  <si>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</si>
  <si>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</si>
  <si>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</si>
  <si>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</si>
  <si>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</si>
  <si>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</si>
  <si>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</si>
  <si>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</si>
  <si>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</si>
  <si>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</si>
  <si>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</si>
  <si>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</si>
  <si>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</si>
  <si>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</si>
  <si>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</si>
  <si>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</si>
  <si>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</si>
  <si>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</si>
  <si>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</si>
  <si>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</si>
  <si>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</si>
  <si>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</si>
  <si>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</si>
  <si>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</si>
  <si>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</si>
  <si>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</si>
  <si>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</si>
  <si>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</si>
  <si>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</si>
  <si>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</si>
  <si>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</si>
  <si>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</si>
  <si>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</si>
  <si>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</si>
  <si>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</si>
  <si>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</si>
  <si>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</si>
  <si>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</si>
  <si>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</si>
  <si>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</si>
  <si>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</si>
  <si>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</si>
  <si>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</si>
  <si>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</si>
  <si>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</si>
  <si>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</si>
  <si>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</si>
  <si>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</si>
  <si>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</si>
  <si>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</si>
  <si>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</si>
  <si>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</si>
  <si>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</si>
  <si>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</si>
  <si>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</si>
  <si>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</si>
  <si>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</si>
  <si>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</si>
  <si>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</si>
  <si>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</si>
  <si>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</si>
  <si>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</si>
  <si>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</si>
  <si>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</si>
  <si>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</si>
  <si>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</si>
  <si>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</si>
  <si>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</si>
  <si>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</si>
  <si>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</si>
  <si>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</si>
  <si>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</si>
  <si>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</si>
  <si>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</si>
  <si>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</si>
  <si>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</si>
  <si>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</si>
  <si>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</si>
  <si>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</si>
  <si>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</si>
  <si>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</si>
  <si>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</si>
  <si>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</si>
  <si>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</si>
  <si>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</si>
  <si>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</si>
  <si>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</si>
  <si>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</si>
  <si>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</si>
  <si>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</si>
  <si>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</si>
  <si>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</si>
  <si>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</si>
  <si>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</si>
  <si>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</si>
  <si>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</si>
  <si>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</si>
  <si>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</si>
  <si>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</si>
  <si>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Chi học bổng loại xuất xắc</t>
  </si>
  <si>
    <t>Chi học bổng loại giỏi</t>
  </si>
  <si>
    <t>Chi học bổng loại khá</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</si>
  <si>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</si>
  <si>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</si>
  <si>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</si>
  <si>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</si>
  <si>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</si>
  <si>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</si>
  <si>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</si>
  <si>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</si>
  <si>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</si>
  <si>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</si>
  <si>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</si>
  <si>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</si>
  <si>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</si>
  <si>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</si>
  <si>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</si>
  <si>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</si>
  <si>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</si>
  <si>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</si>
  <si>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</si>
  <si>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</si>
  <si>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</si>
  <si>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</si>
  <si>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</si>
  <si>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</si>
  <si>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</si>
  <si>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</si>
  <si>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</si>
  <si>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</si>
  <si>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</si>
  <si>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</si>
  <si>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</si>
  <si>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</si>
  <si>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</si>
  <si>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</si>
  <si>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</si>
  <si>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</si>
  <si>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</si>
  <si>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</si>
  <si>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</si>
  <si>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</si>
  <si>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</si>
  <si>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</si>
  <si>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</si>
  <si>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</si>
  <si>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</si>
  <si>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</si>
  <si>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</si>
  <si>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</si>
  <si>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</si>
  <si>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</si>
  <si>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</si>
  <si>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</si>
  <si>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</si>
  <si>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</si>
  <si>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</si>
  <si>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</si>
  <si>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</si>
  <si>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</si>
  <si>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</si>
  <si>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</si>
  <si>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</si>
  <si>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</si>
  <si>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</si>
  <si>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</si>
  <si>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</si>
  <si>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</si>
  <si>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</si>
  <si>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</si>
  <si>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</si>
  <si>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</si>
  <si>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</si>
  <si>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</si>
  <si>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</si>
  <si>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</si>
  <si>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</si>
  <si>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</si>
  <si>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</si>
  <si>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</si>
  <si>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</si>
  <si>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</si>
  <si>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</si>
  <si>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</si>
  <si>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</si>
  <si>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</si>
  <si>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</si>
  <si>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</si>
  <si>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</si>
  <si>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</si>
  <si>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</si>
  <si>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</si>
  <si>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</si>
  <si>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</si>
  <si>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</si>
  <si>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</si>
  <si>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</si>
  <si>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</si>
  <si>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</si>
  <si>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</si>
  <si>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</si>
  <si>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</si>
  <si>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</si>
  <si>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</si>
  <si>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</si>
  <si>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</si>
  <si>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</si>
  <si>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</si>
  <si>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</si>
  <si>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</si>
  <si>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</si>
  <si>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</si>
  <si>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</si>
  <si>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</si>
  <si>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</si>
  <si>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</si>
  <si>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</si>
  <si>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</si>
  <si>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</si>
  <si>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</si>
  <si>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</si>
  <si>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</si>
  <si>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</si>
  <si>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</si>
  <si>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</si>
  <si>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</si>
  <si>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</si>
  <si>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</si>
  <si>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</si>
  <si>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</si>
  <si>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</si>
  <si>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</si>
  <si>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</si>
  <si>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</si>
  <si>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</si>
  <si>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</si>
  <si>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</si>
  <si>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</si>
  <si>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</si>
  <si>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</si>
  <si>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</si>
  <si>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</si>
  <si>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</si>
  <si>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</si>
  <si>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</si>
  <si>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</si>
  <si>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</si>
  <si>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</si>
  <si>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</si>
  <si>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</si>
  <si>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</si>
  <si>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</si>
  <si>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</si>
  <si>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</si>
  <si>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</si>
  <si>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</si>
  <si>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</si>
  <si>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</si>
  <si>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</si>
  <si>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</si>
  <si>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</si>
  <si>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</si>
  <si>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</si>
  <si>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</si>
  <si>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</si>
  <si>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</si>
  <si>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</si>
  <si>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</si>
  <si>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</si>
  <si>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</si>
  <si>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</si>
  <si>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</si>
  <si>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</si>
  <si>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</si>
  <si>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</si>
  <si>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</si>
  <si>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</si>
  <si>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</si>
  <si>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</si>
  <si>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</si>
  <si>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</si>
  <si>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</si>
  <si>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</si>
  <si>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</si>
  <si>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</si>
  <si>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</si>
  <si>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</si>
  <si>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</si>
  <si>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</si>
  <si>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</si>
  <si>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</si>
  <si>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</si>
  <si>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</si>
  <si>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</si>
  <si>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</si>
  <si>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</si>
  <si>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</si>
  <si>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</si>
  <si>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</si>
  <si>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</si>
  <si>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</si>
  <si>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</si>
  <si>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</si>
  <si>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</si>
  <si>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</si>
  <si>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</si>
  <si>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</si>
  <si>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</si>
  <si>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</si>
  <si>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</si>
  <si>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</si>
  <si>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</si>
  <si>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</si>
  <si>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</si>
  <si>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</si>
  <si>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</si>
  <si>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</si>
  <si>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</si>
  <si>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</si>
  <si>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</si>
  <si>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</si>
  <si>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</si>
  <si>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</si>
  <si>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</si>
  <si>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</si>
  <si>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</si>
  <si>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</si>
  <si>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</si>
  <si>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</si>
  <si>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</si>
  <si>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</si>
  <si>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</si>
  <si>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</si>
  <si>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</si>
  <si>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</si>
  <si>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</si>
  <si>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</si>
  <si>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</si>
  <si>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</si>
  <si>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</si>
  <si>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</si>
  <si>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</si>
  <si>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</si>
  <si>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</si>
  <si>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</si>
  <si>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</si>
  <si>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</si>
  <si>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</si>
  <si>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</si>
  <si>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</si>
  <si>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</si>
  <si>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</si>
  <si>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</si>
  <si>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</si>
  <si>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</si>
  <si>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</si>
  <si>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</si>
  <si>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</si>
  <si>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</si>
  <si>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</si>
  <si>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</si>
  <si>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</si>
  <si>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</si>
  <si>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</si>
  <si>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</si>
  <si>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</si>
  <si>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</si>
  <si>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</si>
  <si>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</si>
  <si>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</si>
  <si>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</si>
  <si>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</si>
  <si>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</si>
  <si>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</si>
  <si>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</si>
  <si>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</si>
  <si>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</si>
  <si>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</si>
  <si>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</si>
  <si>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</si>
  <si>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</si>
  <si>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</si>
  <si>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</si>
  <si>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</si>
  <si>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</si>
  <si>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</si>
  <si>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</si>
  <si>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</si>
  <si>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</si>
  <si>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</si>
  <si>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</si>
  <si>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</si>
  <si>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</si>
  <si>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</si>
  <si>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</si>
  <si>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</si>
  <si>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</si>
  <si>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</si>
  <si>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</si>
  <si>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</si>
  <si>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</si>
  <si>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</si>
  <si>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</si>
  <si>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</si>
  <si>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</si>
  <si>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</si>
  <si>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</si>
  <si>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</si>
  <si>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</si>
  <si>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</si>
  <si>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</si>
  <si>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</si>
  <si>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</si>
  <si>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</si>
  <si>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</si>
  <si>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</si>
  <si>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</si>
  <si>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</si>
  <si>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</si>
  <si>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</si>
  <si>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</si>
  <si>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</si>
  <si>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</si>
  <si>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</si>
  <si>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</si>
  <si>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</si>
  <si>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r>
      <t xml:space="preserve">Pép hàn MAG </t>
    </r>
    <r>
      <rPr>
        <sz val="13"/>
        <color indexed="8"/>
        <rFont val="Symbol"/>
        <family val="1"/>
        <charset val="2"/>
      </rPr>
      <t>Æ</t>
    </r>
    <r>
      <rPr>
        <sz val="13"/>
        <color indexed="8"/>
        <rFont val="Times New Roman"/>
        <family val="1"/>
        <charset val="163"/>
      </rPr>
      <t xml:space="preserve"> 0,8 mm</t>
    </r>
  </si>
  <si>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</si>
  <si>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</si>
  <si>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</si>
  <si>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</si>
  <si>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</si>
  <si>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</si>
  <si>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</si>
  <si>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</si>
  <si>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</si>
  <si>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</si>
  <si>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</si>
  <si>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</si>
  <si>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</si>
  <si>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r>
      <t xml:space="preserve">Đá giáp xếp </t>
    </r>
    <r>
      <rPr>
        <sz val="13"/>
        <color indexed="8"/>
        <rFont val="Symbol"/>
        <family val="1"/>
        <charset val="2"/>
      </rPr>
      <t>Æ</t>
    </r>
    <r>
      <rPr>
        <sz val="13"/>
        <color indexed="8"/>
        <rFont val="Times New Roman"/>
        <family val="1"/>
        <charset val="163"/>
      </rPr>
      <t>100</t>
    </r>
  </si>
  <si>
    <t>Lưỡi cắt cưa máy cầm tay</t>
  </si>
  <si>
    <t>4 nhóm x 2 chiếc /1 nhóm</t>
  </si>
  <si>
    <t>Mũi khoan hợp kim Æ5</t>
  </si>
  <si>
    <r>
      <t xml:space="preserve">Mũi khoan hợp kim </t>
    </r>
    <r>
      <rPr>
        <sz val="13"/>
        <color indexed="8"/>
        <rFont val="Symbol"/>
        <family val="1"/>
        <charset val="2"/>
      </rPr>
      <t>Æ</t>
    </r>
    <r>
      <rPr>
        <sz val="13"/>
        <color indexed="8"/>
        <rFont val="Times New Roman"/>
        <family val="1"/>
        <charset val="163"/>
      </rPr>
      <t>5</t>
    </r>
  </si>
  <si>
    <t>Vòng đệm phẳng (Đường kính ngoài từ 20~25mm) - bộ 60 chiếc</t>
  </si>
  <si>
    <t>bộ</t>
  </si>
  <si>
    <t>Dùng chung cho cả 4 nhóm</t>
  </si>
  <si>
    <t>Thanh điện cực các bon</t>
  </si>
  <si>
    <t xml:space="preserve">Đầu hàn vòng đệm </t>
  </si>
  <si>
    <t>Đá cắt Æ100</t>
  </si>
  <si>
    <r>
      <t xml:space="preserve">Đá cắt </t>
    </r>
    <r>
      <rPr>
        <sz val="13"/>
        <color indexed="8"/>
        <rFont val="Symbol"/>
        <family val="1"/>
        <charset val="2"/>
      </rPr>
      <t>Æ</t>
    </r>
    <r>
      <rPr>
        <sz val="13"/>
        <color indexed="8"/>
        <rFont val="Times New Roman"/>
        <family val="1"/>
        <charset val="163"/>
      </rPr>
      <t>100</t>
    </r>
  </si>
  <si>
    <t>Đá mài Æ100</t>
  </si>
  <si>
    <r>
      <t xml:space="preserve">Đá mài </t>
    </r>
    <r>
      <rPr>
        <sz val="13"/>
        <color indexed="8"/>
        <rFont val="Symbol"/>
        <family val="1"/>
        <charset val="2"/>
      </rPr>
      <t>Æ</t>
    </r>
    <r>
      <rPr>
        <sz val="13"/>
        <color indexed="8"/>
        <rFont val="Times New Roman"/>
        <family val="1"/>
        <charset val="163"/>
      </rPr>
      <t>100</t>
    </r>
  </si>
  <si>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</si>
  <si>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</si>
  <si>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</si>
  <si>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</si>
  <si>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</si>
  <si>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</si>
  <si>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</si>
  <si>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</si>
  <si>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</si>
  <si>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</si>
  <si>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</si>
  <si>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</si>
  <si>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</si>
  <si>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</si>
  <si>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</si>
  <si>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</si>
  <si>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</si>
  <si>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</si>
  <si>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</si>
  <si>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</si>
  <si>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</si>
  <si>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</si>
  <si>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</si>
  <si>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</si>
  <si>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</si>
  <si>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</si>
  <si>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</si>
  <si>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</si>
  <si>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</si>
  <si>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</si>
  <si>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</si>
  <si>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</si>
  <si>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</si>
  <si>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</si>
  <si>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</si>
  <si>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</si>
  <si>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</si>
  <si>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</si>
  <si>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</si>
  <si>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</si>
  <si>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</si>
  <si>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</si>
  <si>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</si>
  <si>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</si>
  <si>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</si>
  <si>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</si>
  <si>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</si>
  <si>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</si>
  <si>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</si>
  <si>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</si>
  <si>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</si>
  <si>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</si>
  <si>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</si>
  <si>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</si>
  <si>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</si>
  <si>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</si>
  <si>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</si>
  <si>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</si>
  <si>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</si>
  <si>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</si>
  <si>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</si>
  <si>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</si>
  <si>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</si>
  <si>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</si>
  <si>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</si>
  <si>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</si>
  <si>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</si>
  <si>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</si>
  <si>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</si>
  <si>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</si>
  <si>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</si>
  <si>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</si>
  <si>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</si>
  <si>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</si>
  <si>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</si>
  <si>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</si>
  <si>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</si>
  <si>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</si>
  <si>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</si>
  <si>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</si>
  <si>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</si>
  <si>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</si>
  <si>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</si>
  <si>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</si>
  <si>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</si>
  <si>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</si>
  <si>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</si>
  <si>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</si>
  <si>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</si>
  <si>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</si>
  <si>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</si>
  <si>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</si>
  <si>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</si>
  <si>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</si>
  <si>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</si>
  <si>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</si>
  <si>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</si>
  <si>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</si>
  <si>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</si>
  <si>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</si>
  <si>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</si>
  <si>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</si>
  <si>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</si>
  <si>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</si>
  <si>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</si>
  <si>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</si>
  <si>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</si>
  <si>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</si>
  <si>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</si>
  <si>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</si>
  <si>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</si>
  <si>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</si>
  <si>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</si>
  <si>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</si>
  <si>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</si>
  <si>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</si>
  <si>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</si>
  <si>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</si>
  <si>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</si>
  <si>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</si>
  <si>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</si>
  <si>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</si>
  <si>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</si>
  <si>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</si>
  <si>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</si>
  <si>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</si>
  <si>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</si>
  <si>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</si>
  <si>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</si>
  <si>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</si>
  <si>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</si>
  <si>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</si>
  <si>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</si>
  <si>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</si>
  <si>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</si>
  <si>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</si>
  <si>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</si>
  <si>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</si>
  <si>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</si>
  <si>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</si>
  <si>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</si>
  <si>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</si>
  <si>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</si>
  <si>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</si>
  <si>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</si>
  <si>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</si>
  <si>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</si>
  <si>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</si>
  <si>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</si>
  <si>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</si>
  <si>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</si>
  <si>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</si>
  <si>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</si>
  <si>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</si>
  <si>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</si>
  <si>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</si>
  <si>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</si>
  <si>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</si>
  <si>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</si>
  <si>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</si>
  <si>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</si>
  <si>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</si>
  <si>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</si>
  <si>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</si>
  <si>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</si>
  <si>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</si>
  <si>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</si>
  <si>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</si>
  <si>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</si>
  <si>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</si>
  <si>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</si>
  <si>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</si>
  <si>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</si>
  <si>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</si>
  <si>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</si>
  <si>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</si>
  <si>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</si>
  <si>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</si>
  <si>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</si>
  <si>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</si>
  <si>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</si>
  <si>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</si>
  <si>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</si>
  <si>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</si>
  <si>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</si>
  <si>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</si>
  <si>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</si>
  <si>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</si>
  <si>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</si>
  <si>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</si>
  <si>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</si>
  <si>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</si>
  <si>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</si>
  <si>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</si>
  <si>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</si>
  <si>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</si>
  <si>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</si>
  <si>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</si>
  <si>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</si>
  <si>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</si>
  <si>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</si>
  <si>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</si>
  <si>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</si>
  <si>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</si>
  <si>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</si>
  <si>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</si>
  <si>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</si>
  <si>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</si>
  <si>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</si>
  <si>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</si>
  <si>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</si>
  <si>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</si>
  <si>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</si>
  <si>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</si>
  <si>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</si>
  <si>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</si>
  <si>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</si>
  <si>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</si>
  <si>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</si>
  <si>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</si>
  <si>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</si>
  <si>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</si>
  <si>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r>
      <t>Quy đổi ra m</t>
    </r>
    <r>
      <rPr>
        <b/>
        <vertAlign val="superscript"/>
        <sz val="14"/>
        <color indexed="8"/>
        <rFont val="Times New Roman"/>
        <family val="1"/>
      </rPr>
      <t>3</t>
    </r>
  </si>
  <si>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</si>
  <si>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</si>
  <si>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</si>
  <si>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</si>
  <si>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</si>
  <si>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</si>
  <si>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</si>
  <si>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</si>
  <si>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</si>
  <si>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</si>
  <si>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</si>
  <si>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</si>
  <si>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</si>
  <si>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</si>
  <si>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</si>
  <si>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</si>
  <si>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</si>
  <si>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</si>
  <si>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</si>
  <si>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</si>
  <si>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</si>
  <si>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</si>
  <si>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</si>
  <si>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</si>
  <si>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</si>
  <si>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</si>
  <si>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</si>
  <si>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</si>
  <si>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</si>
  <si>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</si>
  <si>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</si>
  <si>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</si>
  <si>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</si>
  <si>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</si>
  <si>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</si>
  <si>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</si>
  <si>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</si>
  <si>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</si>
  <si>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</si>
  <si>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</si>
  <si>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</si>
  <si>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</si>
  <si>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</si>
  <si>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</si>
  <si>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</si>
  <si>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</si>
  <si>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</si>
  <si>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</si>
  <si>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</si>
  <si>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</si>
  <si>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</si>
  <si>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</si>
  <si>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</si>
  <si>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</si>
  <si>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</si>
  <si>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</si>
  <si>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</si>
  <si>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</si>
  <si>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</si>
  <si>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</si>
  <si>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</si>
  <si>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</si>
  <si>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</si>
  <si>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</si>
  <si>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</si>
  <si>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</si>
  <si>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</si>
  <si>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</si>
  <si>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</si>
  <si>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</si>
  <si>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</si>
  <si>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</si>
  <si>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</si>
  <si>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</si>
  <si>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</si>
  <si>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</si>
  <si>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</si>
  <si>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</si>
  <si>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</si>
  <si>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</si>
  <si>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</si>
  <si>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</si>
  <si>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</si>
  <si>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</si>
  <si>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</si>
  <si>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</si>
  <si>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</si>
  <si>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</si>
  <si>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</si>
  <si>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</si>
  <si>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</si>
  <si>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</si>
  <si>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</si>
  <si>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</si>
  <si>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</si>
  <si>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</si>
  <si>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</si>
  <si>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</si>
  <si>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</si>
  <si>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</si>
  <si>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</si>
  <si>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</si>
  <si>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</si>
  <si>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</si>
  <si>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</si>
  <si>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</si>
  <si>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</si>
  <si>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</si>
  <si>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</si>
  <si>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</si>
  <si>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</si>
  <si>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</si>
  <si>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</si>
  <si>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</si>
  <si>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</si>
  <si>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</si>
  <si>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</si>
  <si>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</si>
  <si>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</si>
  <si>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</si>
  <si>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</si>
  <si>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UBND THÀNH PHỐ HỒ CHÍ MINH
TRƯỜNG CAO ĐẲNG LÝ TỰ TRỌNG
THÀNH PHỐ HỒ CHÍ MINH</t>
  </si>
  <si>
    <t>NGHỀ: CÔNG NGHỆ Ô TÔ</t>
  </si>
  <si>
    <t xml:space="preserve">1. Thu học phí theo quy định hiện hành:     </t>
  </si>
  <si>
    <t>đồng</t>
  </si>
  <si>
    <t xml:space="preserve">2. Ngân sách nhà nước hỗ trợ:     </t>
  </si>
  <si>
    <t>NN</t>
  </si>
  <si>
    <t>Trần Kim Thu Liễu</t>
  </si>
  <si>
    <r>
      <t xml:space="preserve">
</t>
    </r>
    <r>
      <rPr>
        <sz val="14"/>
        <color indexed="10"/>
        <rFont val="Times New Roman"/>
        <family val="1"/>
      </rPr>
      <t>- Ngoại ngữ: Tiếng Anh/tiếng Đức;</t>
    </r>
    <r>
      <rPr>
        <sz val="14"/>
        <rFont val="Times New Roman"/>
        <family val="1"/>
      </rPr>
      <t xml:space="preserve">
- Thời gian học: 2019-2022
- Giáo viên nước ngoài: 01
- Giáo viên Việt Nam: 
- Trợ giảng: </t>
    </r>
  </si>
  <si>
    <t>Thành phố Hồ Chí Minh, ngày 23 tháng 8 năm 2019</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</si>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</sst>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101"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4"/>
      <color indexed="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sz val="13"/>
      <color indexed="8"/>
      <name val="Symbol"/>
      <family val="1"/>
      <charset val="2"/>
    </font>
    <font>
      <sz val="13"/>
      <color indexed="8"/>
      <name val="Times New Roman"/>
      <family val="1"/>
      <charset val="163"/>
    </font>
    <font>
      <i/>
      <sz val="13"/>
      <name val="Times New Roman"/>
      <family val="1"/>
    </font>
    <font>
      <i/>
      <sz val="10"/>
      <name val="Arial"/>
      <family val="2"/>
      <charset val="163"/>
    </font>
    <font>
      <b/>
      <sz val="10"/>
      <name val="Arial"/>
      <family val="2"/>
      <charset val="163"/>
    </font>
    <font>
      <b/>
      <vertAlign val="superscript"/>
      <sz val="14"/>
      <color indexed="8"/>
      <name val="Times New Roman"/>
      <family val="1"/>
    </font>
    <font>
      <sz val="10"/>
      <name val="Calibri"/>
      <family val="2"/>
    </font>
    <font>
      <b/>
      <sz val="10"/>
      <name val="Times New Roman"/>
      <family val="1"/>
    </font>
    <font>
      <sz val="11"/>
      <color theme="1"/>
      <name val="Calibri"/>
      <family val="2"/>
    </font>
    <font>
      <b/>
      <sz val="13"/>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4"/>
      <color theme="1"/>
      <name val="Times New Roman"/>
      <family val="1"/>
    </font>
    <font>
      <sz val="12"/>
      <color theme="1"/>
      <name val="Calibri"/>
      <family val="2"/>
      <scheme val="minor"/>
    </font>
    <font>
      <sz val="12"/>
      <color rgb="FFFF0000"/>
      <name val="Arial"/>
      <family val="2"/>
    </font>
    <font>
      <sz val="14"/>
      <color rgb="FFFF0000"/>
      <name val="Times New Roman"/>
      <family val="1"/>
    </font>
    <font>
      <sz val="13"/>
      <color rgb="FFFF0000"/>
      <name val="Times New Roman"/>
      <family val="1"/>
    </font>
    <font>
      <sz val="14"/>
      <color rgb="FF000000"/>
      <name val="Times New Roman"/>
      <family val="1"/>
    </font>
    <font>
      <b/>
      <sz val="14"/>
      <color rgb="FF000000"/>
      <name val="Times New Roman"/>
      <family val="1"/>
    </font>
    <font>
      <b/>
      <i/>
      <sz val="14"/>
      <color rgb="FFFF0000"/>
      <name val="Times New Roman"/>
      <family val="1"/>
    </font>
    <font>
      <sz val="10"/>
      <color rgb="FFFF0000"/>
      <name val="Arial"/>
      <family val="2"/>
    </font>
    <font>
      <b/>
      <sz val="14"/>
      <color rgb="FFFF0000"/>
      <name val="Times New Roman"/>
      <family val="1"/>
    </font>
    <font>
      <b/>
      <sz val="13"/>
      <color rgb="FFFF0000"/>
      <name val="Times New Roman"/>
      <family val="1"/>
    </font>
    <font>
      <b/>
      <sz val="13"/>
      <color rgb="FF000000"/>
      <name val="Times New Roman"/>
      <family val="1"/>
      <charset val="163"/>
    </font>
    <font>
      <sz val="13"/>
      <color rgb="FFFF0000"/>
      <name val="Times New Roman"/>
      <family val="1"/>
      <charset val="163"/>
    </font>
    <font>
      <sz val="13"/>
      <color rgb="FF000000"/>
      <name val="Times New Roman"/>
      <family val="1"/>
      <charset val="163"/>
    </font>
    <font>
      <sz val="13"/>
      <color theme="1"/>
      <name val="Times New Roman"/>
      <family val="1"/>
      <charset val="163"/>
    </font>
    <font>
      <b/>
      <sz val="13"/>
      <color rgb="FFFF0000"/>
      <name val="Times New Roman"/>
      <family val="1"/>
      <charset val="163"/>
    </font>
    <font>
      <i/>
      <sz val="13"/>
      <color theme="1"/>
      <name val="Times New Roman"/>
      <family val="1"/>
      <charset val="163"/>
    </font>
    <font>
      <sz val="11"/>
      <color rgb="FFFF0000"/>
      <name val="Times New Roman"/>
      <family val="1"/>
      <charset val="163"/>
    </font>
    <font>
      <sz val="13"/>
      <color rgb="FF141414"/>
      <name val="Times New Roman"/>
      <family val="1"/>
      <charset val="163"/>
    </font>
    <font>
      <i/>
      <sz val="13"/>
      <color rgb="FF000000"/>
      <name val="Times New Roman"/>
      <family val="1"/>
      <charset val="163"/>
    </font>
    <font>
      <sz val="10"/>
      <color theme="1"/>
      <name val="Calibri"/>
      <family val="2"/>
      <charset val="163"/>
    </font>
    <font>
      <sz val="10"/>
      <color theme="1"/>
      <name val="Arial"/>
      <family val="2"/>
    </font>
    <font>
      <i/>
      <sz val="13"/>
      <color theme="1"/>
      <name val="Times New Roman"/>
      <family val="1"/>
    </font>
    <font>
      <b/>
      <sz val="14"/>
      <color theme="1"/>
      <name val="Times New Roman"/>
      <family val="1"/>
    </font>
    <font>
      <sz val="11"/>
      <color theme="1"/>
      <name val="Calibri"/>
      <family val="2"/>
      <charset val="163"/>
      <scheme val="minor"/>
    </font>
    <font>
      <b/>
      <sz val="14"/>
      <name val="Cambria"/>
      <family val="1"/>
      <charset val="163"/>
      <scheme val="major"/>
    </font>
    <font>
      <sz val="14"/>
      <name val="Cambria"/>
      <family val="1"/>
      <charset val="163"/>
      <scheme val="major"/>
    </font>
    <font>
      <b/>
      <sz val="13"/>
      <color rgb="FF000000"/>
      <name val="Times New Roman"/>
      <family val="1"/>
    </font>
    <font>
      <sz val="13"/>
      <color rgb="FF000000"/>
      <name val="Times New Roman"/>
      <family val="1"/>
    </font>
    <font>
      <b/>
      <i/>
      <sz val="13"/>
      <color rgb="FF000000"/>
      <name val="Times New Roman"/>
      <family val="1"/>
    </font>
    <font>
      <b/>
      <sz val="14"/>
      <color rgb="FFFF0000"/>
      <name val="Cambria"/>
      <family val="1"/>
      <charset val="163"/>
      <scheme val="major"/>
    </font>
    <font>
      <b/>
      <sz val="12"/>
      <color rgb="FFFF0000"/>
      <name val="Times New Roman"/>
      <family val="1"/>
    </font>
    <font>
      <b/>
      <sz val="11"/>
      <color theme="1"/>
      <name val="Calibri"/>
      <family val="2"/>
      <scheme val="minor"/>
    </font>
    <font>
      <i/>
      <sz val="13"/>
      <color rgb="FFFF0000"/>
      <name val="Times New Roman"/>
      <family val="1"/>
    </font>
    <font>
      <i/>
      <sz val="12"/>
      <color theme="1"/>
      <name val="Times New Roman"/>
      <family val="1"/>
    </font>
    <font>
      <sz val="11"/>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9"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88">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0" fillId="0" borderId="10" xfId="0" applyFont="1" applyBorder="1" applyAlignment="1">
      <alignment horizontal="center" vertical="center" wrapText="1"/>
    </xf>
    <xf numFmtId="0" fontId="61" fillId="0" borderId="10" xfId="0" applyFont="1" applyBorder="1" applyAlignment="1">
      <alignment horizontal="center" vertical="center"/>
    </xf>
    <xf numFmtId="0" fontId="62" fillId="0" borderId="0" xfId="0" applyFont="1"/>
    <xf numFmtId="0" fontId="2" fillId="0" borderId="0" xfId="0" applyFont="1" applyAlignment="1">
      <alignment horizontal="right"/>
    </xf>
    <xf numFmtId="0" fontId="2" fillId="0" borderId="0" xfId="0" applyFont="1"/>
    <xf numFmtId="0" fontId="23" fillId="0" borderId="0" xfId="0" applyFont="1"/>
    <xf numFmtId="0" fontId="63"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61"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62"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2"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4"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xf>
    <xf numFmtId="0" fontId="33" fillId="0" borderId="10" xfId="0" applyFont="1" applyBorder="1" applyAlignment="1">
      <alignment horizontal="center" vertical="center" wrapText="1"/>
    </xf>
    <xf numFmtId="0" fontId="39" fillId="0" borderId="0" xfId="0" applyFont="1"/>
    <xf numFmtId="0" fontId="30" fillId="0" borderId="15" xfId="0" applyFont="1" applyFill="1" applyBorder="1" applyAlignment="1">
      <alignment horizontal="left" vertical="center"/>
    </xf>
    <xf numFmtId="0" fontId="3" fillId="0" borderId="10" xfId="0" applyFont="1" applyBorder="1" applyAlignment="1">
      <alignment horizontal="center" vertical="center"/>
    </xf>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0" fontId="3" fillId="0" borderId="15" xfId="0" applyFont="1" applyFill="1" applyBorder="1" applyAlignment="1">
      <alignment horizontal="center" vertical="center"/>
    </xf>
    <xf numFmtId="165" fontId="3" fillId="0" borderId="12" xfId="66" quotePrefix="1" applyNumberFormat="1" applyFont="1" applyFill="1" applyBorder="1" applyAlignment="1">
      <alignment horizontal="center" vertical="center" wrapText="1"/>
    </xf>
    <xf numFmtId="49" fontId="0" fillId="0" borderId="0" xfId="0" applyNumberFormat="1" applyAlignment="1">
      <alignment vertical="center"/>
    </xf>
    <xf numFmtId="0" fontId="61" fillId="0" borderId="10" xfId="0" applyFont="1" applyBorder="1" applyAlignment="1">
      <alignment horizontal="center" vertical="center" wrapText="1"/>
    </xf>
    <xf numFmtId="0" fontId="66" fillId="0" borderId="0" xfId="0" applyFont="1" applyAlignment="1">
      <alignment vertical="center"/>
    </xf>
    <xf numFmtId="164" fontId="41" fillId="0" borderId="10" xfId="46" applyNumberFormat="1" applyFont="1" applyBorder="1" applyAlignment="1">
      <alignment horizontal="center" vertical="center"/>
    </xf>
    <xf numFmtId="164" fontId="63" fillId="0" borderId="10" xfId="40" applyNumberFormat="1" applyFont="1" applyBorder="1" applyAlignment="1">
      <alignment horizontal="center" vertical="center"/>
    </xf>
    <xf numFmtId="164" fontId="63" fillId="0" borderId="10" xfId="0"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vertical="center" wrapText="1"/>
    </xf>
    <xf numFmtId="0" fontId="41" fillId="0" borderId="10" xfId="61" applyFont="1" applyBorder="1" applyAlignment="1">
      <alignment horizontal="center" vertical="center" wrapText="1"/>
    </xf>
    <xf numFmtId="164" fontId="41" fillId="0" borderId="10" xfId="47" applyNumberFormat="1" applyFont="1" applyBorder="1" applyAlignment="1">
      <alignment vertical="center"/>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164" fontId="41" fillId="0" borderId="10" xfId="48" applyNumberFormat="1" applyFont="1" applyBorder="1" applyAlignment="1">
      <alignment vertical="center"/>
    </xf>
    <xf numFmtId="0" fontId="60" fillId="0" borderId="10" xfId="0" applyFont="1" applyBorder="1" applyAlignment="1">
      <alignment vertical="center"/>
    </xf>
    <xf numFmtId="0" fontId="44" fillId="0" borderId="0" xfId="0" applyFont="1" applyAlignment="1">
      <alignment horizontal="right"/>
    </xf>
    <xf numFmtId="0" fontId="44" fillId="0" borderId="0" xfId="0" applyFont="1"/>
    <xf numFmtId="3" fontId="3" fillId="0" borderId="10" xfId="0" applyNumberFormat="1" applyFont="1" applyBorder="1" applyAlignment="1">
      <alignment horizontal="center"/>
    </xf>
    <xf numFmtId="3" fontId="45" fillId="0" borderId="0" xfId="4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0" fillId="0" borderId="0" xfId="0" applyFont="1" applyAlignment="1">
      <alignment vertical="center"/>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67" fillId="0" borderId="0" xfId="0" applyNumberFormat="1" applyFont="1"/>
    <xf numFmtId="0" fontId="67"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3" fillId="0" borderId="10" xfId="0" applyNumberFormat="1" applyFont="1" applyFill="1" applyBorder="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7" fillId="0" borderId="0" xfId="0" applyNumberFormat="1" applyFont="1"/>
    <xf numFmtId="0" fontId="23" fillId="0" borderId="10" xfId="0" applyFont="1" applyBorder="1" applyAlignment="1">
      <alignment horizontal="center" vertical="center"/>
    </xf>
    <xf numFmtId="0" fontId="23" fillId="0" borderId="0" xfId="0" applyFont="1" applyAlignment="1">
      <alignment horizontal="center"/>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164" fontId="0" fillId="0" borderId="0" xfId="40" applyNumberFormat="1" applyFont="1" applyAlignment="1"/>
    <xf numFmtId="0" fontId="41" fillId="0" borderId="10" xfId="0" applyFont="1" applyBorder="1" applyAlignment="1">
      <alignment horizontal="center" vertical="center"/>
    </xf>
    <xf numFmtId="0" fontId="70" fillId="0" borderId="10" xfId="0" applyFont="1" applyBorder="1" applyAlignment="1">
      <alignment horizontal="center" vertical="center"/>
    </xf>
    <xf numFmtId="164" fontId="70" fillId="0" borderId="10" xfId="40" applyNumberFormat="1" applyFont="1" applyBorder="1" applyAlignment="1">
      <alignment horizontal="center" vertical="center"/>
    </xf>
    <xf numFmtId="3" fontId="70" fillId="0" borderId="10" xfId="0" applyNumberFormat="1" applyFont="1" applyBorder="1" applyAlignment="1">
      <alignment horizontal="center" vertical="center" wrapText="1"/>
    </xf>
    <xf numFmtId="3" fontId="70" fillId="0" borderId="10" xfId="0" applyNumberFormat="1" applyFont="1" applyBorder="1" applyAlignment="1">
      <alignment horizontal="center" vertical="center"/>
    </xf>
    <xf numFmtId="0" fontId="71" fillId="0" borderId="10" xfId="0" applyFont="1" applyBorder="1" applyAlignment="1">
      <alignment horizontal="center" vertical="center" wrapText="1"/>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71" fillId="0" borderId="10" xfId="0" applyFont="1" applyBorder="1" applyAlignment="1">
      <alignment horizontal="center"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70" fillId="0" borderId="10" xfId="0" applyFont="1" applyBorder="1" applyAlignment="1">
      <alignment vertical="center" wrapText="1"/>
    </xf>
    <xf numFmtId="3" fontId="71" fillId="0" borderId="10" xfId="0" applyNumberFormat="1" applyFont="1" applyBorder="1" applyAlignment="1">
      <alignment horizontal="center" vertical="center"/>
    </xf>
    <xf numFmtId="49" fontId="61" fillId="0" borderId="10" xfId="0" applyNumberFormat="1" applyFont="1" applyBorder="1" applyAlignment="1">
      <alignment horizontal="center" vertical="center"/>
    </xf>
    <xf numFmtId="164" fontId="61" fillId="0" borderId="10" xfId="40" applyNumberFormat="1" applyFont="1" applyBorder="1" applyAlignment="1">
      <alignment horizontal="center" vertical="center"/>
    </xf>
    <xf numFmtId="0" fontId="72" fillId="0" borderId="10" xfId="0" applyFont="1" applyBorder="1" applyAlignment="1">
      <alignment horizontal="center" vertical="center"/>
    </xf>
    <xf numFmtId="0" fontId="72" fillId="0" borderId="10" xfId="0" applyFont="1" applyBorder="1" applyAlignment="1">
      <alignment vertical="center"/>
    </xf>
    <xf numFmtId="164" fontId="68" fillId="0" borderId="10" xfId="40" applyNumberFormat="1" applyFont="1" applyBorder="1" applyAlignment="1">
      <alignment horizontal="center" vertical="center"/>
    </xf>
    <xf numFmtId="164" fontId="68" fillId="0" borderId="10" xfId="40" applyNumberFormat="1" applyFont="1" applyBorder="1" applyAlignment="1">
      <alignment horizontal="center" vertical="center" wrapText="1"/>
    </xf>
    <xf numFmtId="0" fontId="68" fillId="0" borderId="10" xfId="0" applyFont="1" applyBorder="1" applyAlignment="1">
      <alignment horizontal="center" vertical="center"/>
    </xf>
    <xf numFmtId="0" fontId="73" fillId="0" borderId="0" xfId="0" applyFont="1" applyAlignment="1">
      <alignment horizontal="right"/>
    </xf>
    <xf numFmtId="0" fontId="73" fillId="0" borderId="0" xfId="0" applyFont="1"/>
    <xf numFmtId="0" fontId="72" fillId="0" borderId="10" xfId="0" applyFont="1" applyBorder="1" applyAlignment="1">
      <alignment horizontal="justify" vertical="center"/>
    </xf>
    <xf numFmtId="0" fontId="74" fillId="0" borderId="10" xfId="0" applyFont="1" applyBorder="1" applyAlignment="1">
      <alignment horizontal="center" vertical="center"/>
    </xf>
    <xf numFmtId="164" fontId="71" fillId="0" borderId="10" xfId="40" applyNumberFormat="1" applyFont="1" applyBorder="1" applyAlignment="1">
      <alignment horizontal="center" vertical="center" wrapText="1"/>
    </xf>
    <xf numFmtId="164" fontId="74" fillId="0" borderId="10" xfId="40" applyNumberFormat="1" applyFont="1" applyBorder="1" applyAlignment="1">
      <alignment horizontal="center" vertical="center"/>
    </xf>
    <xf numFmtId="164" fontId="74" fillId="0" borderId="10" xfId="40" applyNumberFormat="1" applyFont="1" applyBorder="1" applyAlignment="1">
      <alignment horizontal="center" vertical="center" wrapText="1"/>
    </xf>
    <xf numFmtId="0" fontId="67" fillId="0" borderId="0" xfId="0" applyFont="1" applyAlignment="1">
      <alignment horizontal="right"/>
    </xf>
    <xf numFmtId="0" fontId="71" fillId="0" borderId="18" xfId="0" applyFont="1" applyBorder="1" applyAlignment="1">
      <alignment vertical="center"/>
    </xf>
    <xf numFmtId="164" fontId="74" fillId="0" borderId="19" xfId="0" applyNumberFormat="1" applyFont="1" applyBorder="1" applyAlignment="1">
      <alignment vertical="center"/>
    </xf>
    <xf numFmtId="164" fontId="75" fillId="0" borderId="10" xfId="0" applyNumberFormat="1" applyFont="1" applyBorder="1"/>
    <xf numFmtId="3" fontId="70" fillId="0" borderId="10" xfId="0" applyNumberFormat="1" applyFont="1" applyBorder="1" applyAlignment="1">
      <alignment horizontal="right" vertical="center" wrapText="1"/>
    </xf>
    <xf numFmtId="3" fontId="70" fillId="0" borderId="10" xfId="0" applyNumberFormat="1" applyFont="1" applyBorder="1" applyAlignment="1">
      <alignment horizontal="right" vertical="center"/>
    </xf>
    <xf numFmtId="0" fontId="39" fillId="0" borderId="0" xfId="0" applyFont="1" applyFill="1"/>
    <xf numFmtId="0" fontId="47" fillId="25" borderId="0" xfId="64" applyFont="1" applyFill="1"/>
    <xf numFmtId="0" fontId="47" fillId="25" borderId="0" xfId="64" applyFont="1" applyFill="1" applyAlignment="1">
      <alignment horizontal="right"/>
    </xf>
    <xf numFmtId="0" fontId="47" fillId="25" borderId="0" xfId="64" applyFont="1" applyFill="1" applyAlignment="1">
      <alignment horizontal="right" wrapText="1"/>
    </xf>
    <xf numFmtId="0" fontId="26" fillId="0" borderId="0" xfId="65" applyFont="1" applyFill="1" applyBorder="1" applyAlignment="1">
      <alignment horizontal="center" vertical="center" wrapText="1"/>
    </xf>
    <xf numFmtId="0" fontId="47" fillId="0" borderId="0" xfId="65" applyFont="1" applyFill="1"/>
    <xf numFmtId="0" fontId="47" fillId="0" borderId="0" xfId="65" applyFont="1" applyFill="1" applyAlignment="1">
      <alignment wrapText="1"/>
    </xf>
    <xf numFmtId="0" fontId="47" fillId="0" borderId="0" xfId="65" applyFont="1" applyFill="1" applyBorder="1" applyAlignment="1">
      <alignment horizontal="center" vertical="center" wrapText="1"/>
    </xf>
    <xf numFmtId="0" fontId="47"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76" fillId="0" borderId="20" xfId="0" applyFont="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7" fillId="0" borderId="10" xfId="65" applyFont="1" applyFill="1" applyBorder="1" applyAlignment="1">
      <alignment horizontal="center" vertical="center" wrapText="1"/>
    </xf>
    <xf numFmtId="166" fontId="47" fillId="0" borderId="0" xfId="65" applyNumberFormat="1" applyFont="1" applyFill="1" applyBorder="1"/>
    <xf numFmtId="0" fontId="76" fillId="0" borderId="21" xfId="0" applyFont="1" applyBorder="1" applyAlignment="1">
      <alignment horizontal="center" vertical="center" wrapText="1"/>
    </xf>
    <xf numFmtId="0" fontId="77" fillId="0" borderId="13" xfId="65" applyFont="1" applyFill="1" applyBorder="1" applyAlignment="1">
      <alignment horizontal="center" vertical="center"/>
    </xf>
    <xf numFmtId="0" fontId="77" fillId="0" borderId="13" xfId="65" applyFont="1" applyFill="1" applyBorder="1" applyAlignment="1">
      <alignment vertical="center" wrapText="1"/>
    </xf>
    <xf numFmtId="3" fontId="77" fillId="0" borderId="13" xfId="65" applyNumberFormat="1" applyFont="1" applyFill="1" applyBorder="1" applyAlignment="1">
      <alignment vertical="center"/>
    </xf>
    <xf numFmtId="3" fontId="77" fillId="0" borderId="13" xfId="43" applyNumberFormat="1" applyFont="1" applyFill="1" applyBorder="1" applyAlignment="1">
      <alignment vertical="center"/>
    </xf>
    <xf numFmtId="166" fontId="77" fillId="0" borderId="0" xfId="65" applyNumberFormat="1" applyFont="1" applyFill="1" applyBorder="1"/>
    <xf numFmtId="0" fontId="78" fillId="0" borderId="22" xfId="0" applyFont="1" applyBorder="1" applyAlignment="1">
      <alignment horizontal="center" vertical="center"/>
    </xf>
    <xf numFmtId="0" fontId="78" fillId="0" borderId="21" xfId="0" applyFont="1" applyBorder="1" applyAlignment="1">
      <alignment vertical="center" wrapText="1"/>
    </xf>
    <xf numFmtId="0" fontId="78" fillId="0" borderId="21" xfId="0" applyFont="1" applyBorder="1" applyAlignment="1">
      <alignment horizontal="center" vertical="center"/>
    </xf>
    <xf numFmtId="0" fontId="79" fillId="0" borderId="21" xfId="0" applyFont="1" applyBorder="1" applyAlignment="1">
      <alignment horizontal="center" vertical="center" wrapText="1"/>
    </xf>
    <xf numFmtId="0" fontId="77" fillId="0" borderId="0" xfId="65" applyFont="1" applyFill="1"/>
    <xf numFmtId="0" fontId="47" fillId="0" borderId="12" xfId="65" applyFont="1" applyFill="1" applyBorder="1" applyAlignment="1">
      <alignment horizontal="center" vertical="center"/>
    </xf>
    <xf numFmtId="0" fontId="47" fillId="0" borderId="12" xfId="65" applyFont="1" applyFill="1" applyBorder="1" applyAlignment="1">
      <alignment vertical="center" wrapText="1"/>
    </xf>
    <xf numFmtId="3" fontId="47" fillId="0" borderId="12" xfId="65" applyNumberFormat="1" applyFont="1" applyFill="1" applyBorder="1" applyAlignment="1">
      <alignment vertical="center"/>
    </xf>
    <xf numFmtId="3" fontId="47" fillId="0" borderId="12" xfId="43" applyNumberFormat="1" applyFont="1" applyFill="1" applyBorder="1" applyAlignment="1">
      <alignment vertical="center"/>
    </xf>
    <xf numFmtId="0" fontId="77" fillId="0" borderId="12" xfId="65" applyFont="1" applyFill="1" applyBorder="1" applyAlignment="1">
      <alignment horizontal="center" vertical="center"/>
    </xf>
    <xf numFmtId="0" fontId="77" fillId="0" borderId="12" xfId="65" applyFont="1" applyFill="1" applyBorder="1" applyAlignment="1">
      <alignment vertical="center" wrapText="1"/>
    </xf>
    <xf numFmtId="3" fontId="77" fillId="0" borderId="12" xfId="65" applyNumberFormat="1" applyFont="1" applyFill="1" applyBorder="1" applyAlignment="1">
      <alignment vertical="center"/>
    </xf>
    <xf numFmtId="3" fontId="77" fillId="0" borderId="12" xfId="43" applyNumberFormat="1" applyFont="1" applyFill="1" applyBorder="1" applyAlignment="1">
      <alignment vertical="center"/>
    </xf>
    <xf numFmtId="0" fontId="80" fillId="0" borderId="0" xfId="65" applyFont="1" applyFill="1"/>
    <xf numFmtId="0" fontId="26" fillId="0" borderId="12" xfId="65" applyFont="1" applyFill="1" applyBorder="1" applyAlignment="1">
      <alignment vertical="center" wrapText="1"/>
    </xf>
    <xf numFmtId="0" fontId="79" fillId="0" borderId="21" xfId="0" applyFont="1" applyBorder="1" applyAlignment="1">
      <alignment vertical="center" wrapText="1"/>
    </xf>
    <xf numFmtId="0" fontId="77" fillId="0" borderId="21" xfId="0" applyFont="1" applyBorder="1" applyAlignment="1">
      <alignment horizontal="center" vertical="center"/>
    </xf>
    <xf numFmtId="0" fontId="80" fillId="0" borderId="12" xfId="65" applyFont="1" applyFill="1" applyBorder="1" applyAlignment="1">
      <alignment vertical="center" wrapText="1"/>
    </xf>
    <xf numFmtId="0" fontId="47" fillId="0" borderId="0" xfId="65" applyFont="1" applyFill="1" applyAlignment="1">
      <alignment horizontal="center"/>
    </xf>
    <xf numFmtId="166" fontId="47" fillId="0" borderId="0" xfId="43" applyNumberFormat="1" applyFont="1" applyFill="1" applyAlignment="1">
      <alignment horizontal="center"/>
    </xf>
    <xf numFmtId="0" fontId="77" fillId="0" borderId="21" xfId="0" applyFont="1" applyBorder="1" applyAlignment="1">
      <alignment vertical="center" wrapText="1"/>
    </xf>
    <xf numFmtId="0" fontId="79" fillId="0" borderId="21" xfId="0" applyFont="1" applyBorder="1" applyAlignment="1">
      <alignment horizontal="center" vertical="center"/>
    </xf>
    <xf numFmtId="0" fontId="81" fillId="0" borderId="21" xfId="0" applyFont="1" applyBorder="1" applyAlignment="1">
      <alignment vertical="center" wrapText="1"/>
    </xf>
    <xf numFmtId="0" fontId="50" fillId="0" borderId="12" xfId="65" applyFont="1" applyFill="1" applyBorder="1" applyAlignment="1">
      <alignment vertical="center" wrapText="1"/>
    </xf>
    <xf numFmtId="0" fontId="79" fillId="0" borderId="23" xfId="0" applyFont="1" applyBorder="1" applyAlignment="1">
      <alignment vertical="center" wrapText="1"/>
    </xf>
    <xf numFmtId="0" fontId="79" fillId="0" borderId="22" xfId="0" applyFont="1" applyBorder="1" applyAlignment="1">
      <alignment horizontal="center" vertical="center" wrapText="1"/>
    </xf>
    <xf numFmtId="0" fontId="47" fillId="0" borderId="12" xfId="65" applyFont="1" applyFill="1" applyBorder="1" applyAlignment="1">
      <alignment horizontal="center" vertical="center" wrapText="1"/>
    </xf>
    <xf numFmtId="0" fontId="77" fillId="0" borderId="12" xfId="65" applyFont="1" applyFill="1" applyBorder="1" applyAlignment="1">
      <alignment horizontal="center" vertical="center" wrapText="1"/>
    </xf>
    <xf numFmtId="0" fontId="82" fillId="0" borderId="12" xfId="65" applyFont="1" applyFill="1" applyBorder="1" applyAlignment="1">
      <alignment horizontal="left" vertical="center" wrapText="1"/>
    </xf>
    <xf numFmtId="0" fontId="78" fillId="0" borderId="21" xfId="0" applyFont="1" applyBorder="1" applyAlignment="1">
      <alignment horizontal="center" vertical="center" wrapText="1"/>
    </xf>
    <xf numFmtId="0" fontId="79" fillId="0" borderId="21" xfId="0" applyFont="1" applyBorder="1" applyAlignment="1">
      <alignment horizontal="right" vertical="center" wrapText="1"/>
    </xf>
    <xf numFmtId="0" fontId="47" fillId="0" borderId="15" xfId="65" applyFont="1" applyFill="1" applyBorder="1" applyAlignment="1">
      <alignment horizontal="center" vertical="center" wrapText="1"/>
    </xf>
    <xf numFmtId="0" fontId="47" fillId="0" borderId="15" xfId="65" applyFont="1" applyFill="1" applyBorder="1" applyAlignment="1">
      <alignment vertical="center" wrapText="1"/>
    </xf>
    <xf numFmtId="0" fontId="47" fillId="0" borderId="15" xfId="65" applyFont="1" applyFill="1" applyBorder="1" applyAlignment="1">
      <alignment horizontal="center" vertical="center"/>
    </xf>
    <xf numFmtId="3" fontId="47" fillId="0" borderId="15" xfId="65" applyNumberFormat="1" applyFont="1" applyFill="1" applyBorder="1" applyAlignment="1">
      <alignment vertical="center"/>
    </xf>
    <xf numFmtId="3" fontId="47" fillId="0" borderId="15" xfId="43" applyNumberFormat="1" applyFont="1" applyFill="1" applyBorder="1" applyAlignment="1">
      <alignment vertical="center"/>
    </xf>
    <xf numFmtId="0" fontId="47" fillId="0" borderId="10" xfId="65" applyFont="1" applyFill="1" applyBorder="1" applyAlignment="1">
      <alignment horizontal="center" vertical="center"/>
    </xf>
    <xf numFmtId="0" fontId="47" fillId="0" borderId="10" xfId="65" applyFont="1" applyFill="1" applyBorder="1" applyAlignment="1">
      <alignment horizontal="right" vertical="center" wrapText="1"/>
    </xf>
    <xf numFmtId="3" fontId="47" fillId="0" borderId="10" xfId="65" applyNumberFormat="1" applyFont="1" applyFill="1" applyBorder="1" applyAlignment="1">
      <alignment vertical="center" wrapText="1"/>
    </xf>
    <xf numFmtId="3" fontId="47" fillId="0" borderId="10" xfId="43" applyNumberFormat="1" applyFont="1" applyFill="1" applyBorder="1" applyAlignment="1">
      <alignment vertical="center"/>
    </xf>
    <xf numFmtId="0" fontId="47" fillId="0" borderId="13" xfId="65" applyFont="1" applyFill="1" applyBorder="1" applyAlignment="1">
      <alignment horizontal="center" vertical="center" wrapText="1"/>
    </xf>
    <xf numFmtId="0" fontId="47" fillId="0" borderId="13" xfId="65" applyFont="1" applyFill="1" applyBorder="1" applyAlignment="1">
      <alignment vertical="center" wrapText="1"/>
    </xf>
    <xf numFmtId="0" fontId="47" fillId="0" borderId="13" xfId="65" applyFont="1" applyFill="1" applyBorder="1" applyAlignment="1">
      <alignment horizontal="center" vertical="center"/>
    </xf>
    <xf numFmtId="3" fontId="47" fillId="0" borderId="13" xfId="65" applyNumberFormat="1" applyFont="1" applyFill="1" applyBorder="1" applyAlignment="1">
      <alignment vertical="center"/>
    </xf>
    <xf numFmtId="3" fontId="47" fillId="0" borderId="13" xfId="43" applyNumberFormat="1" applyFont="1" applyFill="1" applyBorder="1" applyAlignment="1">
      <alignment vertical="center"/>
    </xf>
    <xf numFmtId="3" fontId="47" fillId="0" borderId="12" xfId="42" applyNumberFormat="1" applyFont="1" applyFill="1" applyBorder="1" applyAlignment="1">
      <alignment vertical="center"/>
    </xf>
    <xf numFmtId="3" fontId="47" fillId="0" borderId="0" xfId="65" applyNumberFormat="1" applyFont="1" applyFill="1"/>
    <xf numFmtId="0" fontId="83" fillId="0" borderId="21" xfId="0" applyFont="1" applyBorder="1" applyAlignment="1">
      <alignment vertical="center" wrapText="1"/>
    </xf>
    <xf numFmtId="0" fontId="47" fillId="0" borderId="12" xfId="65" quotePrefix="1" applyFont="1" applyFill="1" applyBorder="1" applyAlignment="1">
      <alignment horizontal="center" vertical="center" wrapText="1"/>
    </xf>
    <xf numFmtId="0" fontId="78" fillId="26" borderId="21" xfId="0" applyFont="1" applyFill="1" applyBorder="1" applyAlignment="1">
      <alignment vertical="center" wrapText="1"/>
    </xf>
    <xf numFmtId="0" fontId="78" fillId="26" borderId="21" xfId="0" applyFont="1" applyFill="1" applyBorder="1" applyAlignment="1">
      <alignment horizontal="center" vertical="center"/>
    </xf>
    <xf numFmtId="0" fontId="79" fillId="0" borderId="21" xfId="0" applyFont="1" applyBorder="1" applyAlignment="1">
      <alignment vertical="center"/>
    </xf>
    <xf numFmtId="0" fontId="78" fillId="0" borderId="21" xfId="0" applyFont="1" applyBorder="1" applyAlignment="1">
      <alignment horizontal="justify" vertical="center" wrapText="1"/>
    </xf>
    <xf numFmtId="3" fontId="47" fillId="0" borderId="15" xfId="42" applyNumberFormat="1" applyFont="1" applyFill="1" applyBorder="1" applyAlignment="1">
      <alignment vertical="center"/>
    </xf>
    <xf numFmtId="3" fontId="47" fillId="0" borderId="10" xfId="42" applyNumberFormat="1" applyFont="1" applyFill="1" applyBorder="1" applyAlignment="1">
      <alignment vertical="center"/>
    </xf>
    <xf numFmtId="3" fontId="47" fillId="0" borderId="13" xfId="42" applyNumberFormat="1" applyFont="1" applyFill="1" applyBorder="1" applyAlignment="1">
      <alignment vertical="center"/>
    </xf>
    <xf numFmtId="0" fontId="84" fillId="0" borderId="21" xfId="0" applyFont="1" applyBorder="1" applyAlignment="1">
      <alignment vertical="center" wrapText="1"/>
    </xf>
    <xf numFmtId="0" fontId="79" fillId="26" borderId="21" xfId="0" applyFont="1" applyFill="1" applyBorder="1" applyAlignment="1">
      <alignment vertical="center" wrapText="1"/>
    </xf>
    <xf numFmtId="0" fontId="79" fillId="26" borderId="21" xfId="0" applyFont="1" applyFill="1" applyBorder="1" applyAlignment="1">
      <alignment horizontal="center" vertical="center" wrapText="1"/>
    </xf>
    <xf numFmtId="0" fontId="78" fillId="0" borderId="0" xfId="0" applyFont="1" applyAlignment="1">
      <alignment vertical="center" wrapText="1"/>
    </xf>
    <xf numFmtId="0" fontId="79" fillId="0" borderId="24" xfId="0" applyFont="1" applyBorder="1" applyAlignment="1">
      <alignment vertical="center" wrapText="1"/>
    </xf>
    <xf numFmtId="0" fontId="47" fillId="0" borderId="12" xfId="65" applyFont="1" applyFill="1" applyBorder="1" applyAlignment="1">
      <alignment horizontal="justify" vertical="center" wrapText="1"/>
    </xf>
    <xf numFmtId="0" fontId="78" fillId="0" borderId="24" xfId="0" applyFont="1" applyBorder="1" applyAlignment="1">
      <alignment vertical="center" wrapText="1"/>
    </xf>
    <xf numFmtId="0" fontId="47" fillId="0" borderId="12" xfId="65" applyFont="1" applyFill="1" applyBorder="1" applyAlignment="1">
      <alignment vertical="center"/>
    </xf>
    <xf numFmtId="0" fontId="85" fillId="0" borderId="0" xfId="0" applyFont="1" applyAlignment="1">
      <alignment vertical="center"/>
    </xf>
    <xf numFmtId="0" fontId="79" fillId="0" borderId="22" xfId="0" applyFont="1" applyBorder="1" applyAlignment="1">
      <alignment horizontal="center" vertical="center"/>
    </xf>
    <xf numFmtId="0" fontId="79" fillId="0" borderId="24" xfId="0" applyFont="1" applyBorder="1" applyAlignment="1">
      <alignment horizontal="center" vertical="center" wrapText="1"/>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79" fillId="0" borderId="25" xfId="0" applyFont="1" applyBorder="1" applyAlignment="1">
      <alignment horizontal="center" vertical="center" wrapText="1"/>
    </xf>
    <xf numFmtId="0" fontId="47" fillId="0" borderId="0" xfId="65" applyFont="1" applyFill="1" applyAlignment="1"/>
    <xf numFmtId="166" fontId="47" fillId="0" borderId="0" xfId="43" applyNumberFormat="1" applyFont="1" applyFill="1"/>
    <xf numFmtId="164" fontId="47" fillId="0" borderId="0" xfId="43" applyNumberFormat="1" applyFont="1" applyFill="1"/>
    <xf numFmtId="0" fontId="47" fillId="25" borderId="0" xfId="64" applyFont="1" applyFill="1" applyAlignment="1">
      <alignment horizontal="left" wrapText="1"/>
    </xf>
    <xf numFmtId="0" fontId="48" fillId="0" borderId="10" xfId="65" applyFont="1" applyFill="1" applyBorder="1" applyAlignment="1">
      <alignment horizontal="left" vertical="center" wrapText="1"/>
    </xf>
    <xf numFmtId="0" fontId="82" fillId="0" borderId="13" xfId="65" applyFont="1" applyFill="1" applyBorder="1" applyAlignment="1">
      <alignment horizontal="left" vertical="center" wrapText="1"/>
    </xf>
    <xf numFmtId="0" fontId="49" fillId="0" borderId="12" xfId="65" applyFont="1" applyFill="1" applyBorder="1" applyAlignment="1">
      <alignment horizontal="left" vertical="center" wrapText="1"/>
    </xf>
    <xf numFmtId="0" fontId="82" fillId="25" borderId="12" xfId="65" applyFont="1" applyFill="1" applyBorder="1" applyAlignment="1">
      <alignment horizontal="left" vertical="center" wrapText="1"/>
    </xf>
    <xf numFmtId="0" fontId="49" fillId="0" borderId="15" xfId="65" applyFont="1" applyFill="1" applyBorder="1" applyAlignment="1">
      <alignment horizontal="left" vertical="center" wrapText="1"/>
    </xf>
    <xf numFmtId="0" fontId="49" fillId="0" borderId="10" xfId="65" applyFont="1" applyFill="1" applyBorder="1" applyAlignment="1">
      <alignment horizontal="left" vertical="center" wrapText="1"/>
    </xf>
    <xf numFmtId="0" fontId="49"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7"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0" fontId="86" fillId="25" borderId="0" xfId="64" applyFont="1" applyFill="1" applyAlignment="1">
      <alignment horizontal="right"/>
    </xf>
    <xf numFmtId="164" fontId="86" fillId="25" borderId="0" xfId="40" applyNumberFormat="1" applyFont="1" applyFill="1" applyAlignment="1">
      <alignment horizontal="right"/>
    </xf>
    <xf numFmtId="3" fontId="60" fillId="25" borderId="10" xfId="42" applyNumberFormat="1" applyFont="1" applyFill="1" applyBorder="1" applyAlignment="1">
      <alignment horizontal="center" vertical="center" wrapText="1"/>
    </xf>
    <xf numFmtId="164" fontId="60" fillId="25" borderId="10" xfId="40" applyNumberFormat="1" applyFont="1" applyFill="1" applyBorder="1" applyAlignment="1">
      <alignment horizontal="center" vertical="center" wrapText="1"/>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3" fillId="25" borderId="10" xfId="64" applyNumberFormat="1" applyFont="1" applyFill="1" applyBorder="1" applyAlignment="1">
      <alignment horizontal="left" vertical="center" wrapText="1"/>
    </xf>
    <xf numFmtId="49" fontId="53" fillId="25" borderId="10" xfId="64" applyNumberFormat="1" applyFont="1" applyFill="1" applyBorder="1" applyAlignment="1">
      <alignment horizontal="center" vertical="center" wrapText="1"/>
    </xf>
    <xf numFmtId="164" fontId="53" fillId="25" borderId="10" xfId="40" applyNumberFormat="1" applyFont="1" applyFill="1" applyBorder="1" applyAlignment="1">
      <alignment horizontal="center" vertical="center" wrapText="1"/>
    </xf>
    <xf numFmtId="3" fontId="87" fillId="25" borderId="10" xfId="64" applyNumberFormat="1" applyFont="1" applyFill="1" applyBorder="1" applyAlignment="1">
      <alignment horizontal="center" vertical="center" wrapText="1"/>
    </xf>
    <xf numFmtId="164" fontId="87" fillId="25" borderId="10" xfId="40" applyNumberFormat="1" applyFont="1" applyFill="1" applyBorder="1" applyAlignment="1">
      <alignment horizontal="center" vertical="center" wrapText="1"/>
    </xf>
    <xf numFmtId="49" fontId="54" fillId="25" borderId="0" xfId="64" applyNumberFormat="1" applyFont="1" applyFill="1"/>
    <xf numFmtId="0" fontId="71" fillId="0" borderId="10" xfId="0" applyFont="1" applyBorder="1" applyAlignment="1">
      <alignment horizontal="left" vertical="center" wrapText="1"/>
    </xf>
    <xf numFmtId="3" fontId="63" fillId="25" borderId="10" xfId="42" applyNumberFormat="1" applyFont="1" applyFill="1" applyBorder="1" applyAlignment="1">
      <alignment horizontal="right" vertical="center" wrapText="1"/>
    </xf>
    <xf numFmtId="164" fontId="63" fillId="25" borderId="10" xfId="40" applyNumberFormat="1" applyFont="1" applyFill="1" applyBorder="1" applyAlignment="1">
      <alignment horizontal="right" vertical="center" wrapText="1"/>
    </xf>
    <xf numFmtId="3" fontId="24" fillId="25" borderId="10" xfId="42" applyNumberFormat="1" applyFont="1" applyFill="1" applyBorder="1" applyAlignment="1">
      <alignment horizontal="right" vertical="center" wrapText="1"/>
    </xf>
    <xf numFmtId="0" fontId="70" fillId="0" borderId="13" xfId="0" applyFont="1" applyBorder="1" applyAlignment="1">
      <alignment horizontal="center" vertical="center" wrapText="1"/>
    </xf>
    <xf numFmtId="0" fontId="70" fillId="0" borderId="13" xfId="0" applyFont="1" applyBorder="1" applyAlignment="1">
      <alignment horizontal="left" vertical="center" wrapText="1"/>
    </xf>
    <xf numFmtId="164" fontId="70" fillId="0" borderId="13" xfId="40" applyNumberFormat="1" applyFont="1" applyBorder="1" applyAlignment="1">
      <alignment horizontal="center" vertical="center" wrapText="1"/>
    </xf>
    <xf numFmtId="3" fontId="63" fillId="25" borderId="13" xfId="42" applyNumberFormat="1" applyFont="1" applyFill="1" applyBorder="1" applyAlignment="1">
      <alignment horizontal="right" vertical="center" wrapText="1"/>
    </xf>
    <xf numFmtId="164" fontId="63" fillId="25" borderId="13" xfId="40"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0" fontId="70" fillId="0" borderId="12" xfId="0" applyFont="1" applyBorder="1" applyAlignment="1">
      <alignment horizontal="center" vertical="center" wrapText="1"/>
    </xf>
    <xf numFmtId="0" fontId="70" fillId="0" borderId="12" xfId="0" applyFont="1" applyBorder="1" applyAlignment="1">
      <alignment horizontal="left" vertical="center" wrapText="1"/>
    </xf>
    <xf numFmtId="164" fontId="70" fillId="0" borderId="12" xfId="40" applyNumberFormat="1" applyFont="1" applyBorder="1" applyAlignment="1">
      <alignment horizontal="center" vertical="center" wrapText="1"/>
    </xf>
    <xf numFmtId="3" fontId="63" fillId="25" borderId="12" xfId="42" applyNumberFormat="1" applyFont="1" applyFill="1" applyBorder="1" applyAlignment="1">
      <alignment horizontal="right" vertical="center" wrapText="1"/>
    </xf>
    <xf numFmtId="164" fontId="63" fillId="25" borderId="12" xfId="40"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0" fontId="70" fillId="0" borderId="15" xfId="0" applyFont="1" applyBorder="1" applyAlignment="1">
      <alignment horizontal="center" vertical="center" wrapText="1"/>
    </xf>
    <xf numFmtId="0" fontId="70" fillId="0" borderId="15" xfId="0" applyFont="1" applyBorder="1" applyAlignment="1">
      <alignment horizontal="left" vertical="center" wrapText="1"/>
    </xf>
    <xf numFmtId="164" fontId="70" fillId="0" borderId="15" xfId="40" applyNumberFormat="1" applyFont="1" applyBorder="1" applyAlignment="1">
      <alignment horizontal="center" vertical="center" wrapText="1"/>
    </xf>
    <xf numFmtId="3" fontId="63" fillId="25" borderId="15" xfId="42" applyNumberFormat="1" applyFont="1" applyFill="1" applyBorder="1" applyAlignment="1">
      <alignment horizontal="right" vertical="center" wrapText="1"/>
    </xf>
    <xf numFmtId="164" fontId="63" fillId="25" borderId="15" xfId="40"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5" fillId="25" borderId="0" xfId="64" applyFont="1" applyFill="1"/>
    <xf numFmtId="3" fontId="60" fillId="25" borderId="10" xfId="42" applyNumberFormat="1" applyFont="1" applyFill="1" applyBorder="1" applyAlignment="1">
      <alignment horizontal="right" vertical="center" wrapText="1"/>
    </xf>
    <xf numFmtId="164" fontId="88" fillId="0" borderId="10" xfId="40" applyNumberFormat="1" applyFont="1" applyBorder="1" applyAlignment="1">
      <alignment horizontal="right" vertical="center" wrapText="1"/>
    </xf>
    <xf numFmtId="0" fontId="39" fillId="25" borderId="0" xfId="64" applyFont="1" applyFill="1"/>
    <xf numFmtId="0" fontId="0" fillId="0" borderId="18" xfId="0" applyBorder="1" applyAlignment="1">
      <alignment horizontal="left"/>
    </xf>
    <xf numFmtId="0" fontId="0" fillId="0" borderId="18" xfId="0" applyBorder="1"/>
    <xf numFmtId="164" fontId="89" fillId="0" borderId="18" xfId="40" applyNumberFormat="1" applyFont="1" applyBorder="1"/>
    <xf numFmtId="3" fontId="79" fillId="25" borderId="18" xfId="64" applyNumberFormat="1" applyFont="1" applyFill="1" applyBorder="1" applyAlignment="1">
      <alignment horizontal="center" vertical="center" wrapText="1"/>
    </xf>
    <xf numFmtId="164" fontId="79" fillId="25" borderId="18" xfId="40" applyNumberFormat="1" applyFont="1" applyFill="1" applyBorder="1" applyAlignment="1">
      <alignment horizontal="center" vertical="center" wrapText="1"/>
    </xf>
    <xf numFmtId="164" fontId="23" fillId="25" borderId="18" xfId="64" applyNumberFormat="1" applyFont="1" applyFill="1" applyBorder="1" applyAlignment="1">
      <alignment horizontal="center" vertical="center" wrapText="1"/>
    </xf>
    <xf numFmtId="0" fontId="90" fillId="25" borderId="10" xfId="64" applyFont="1" applyFill="1" applyBorder="1" applyAlignment="1">
      <alignment horizontal="center"/>
    </xf>
    <xf numFmtId="0" fontId="90" fillId="25" borderId="10" xfId="64" applyFont="1" applyFill="1" applyBorder="1" applyAlignment="1">
      <alignment horizontal="right"/>
    </xf>
    <xf numFmtId="3" fontId="90" fillId="25" borderId="10" xfId="64" applyNumberFormat="1" applyFont="1" applyFill="1" applyBorder="1" applyAlignment="1">
      <alignment horizontal="right"/>
    </xf>
    <xf numFmtId="0" fontId="90" fillId="25" borderId="10" xfId="64" applyFont="1" applyFill="1" applyBorder="1"/>
    <xf numFmtId="0" fontId="90" fillId="25" borderId="0" xfId="64" applyFont="1" applyFill="1"/>
    <xf numFmtId="0" fontId="90" fillId="25" borderId="0" xfId="64" applyFont="1" applyFill="1" applyAlignment="1"/>
    <xf numFmtId="0" fontId="90" fillId="25" borderId="0" xfId="64" applyFont="1" applyFill="1" applyAlignment="1">
      <alignment horizontal="left"/>
    </xf>
    <xf numFmtId="0" fontId="90" fillId="25" borderId="0" xfId="64" applyFont="1" applyFill="1" applyAlignment="1">
      <alignment horizontal="right"/>
    </xf>
    <xf numFmtId="0" fontId="91" fillId="25" borderId="0" xfId="64" applyFont="1" applyFill="1" applyAlignment="1"/>
    <xf numFmtId="0" fontId="91" fillId="25" borderId="0" xfId="64" applyFont="1" applyFill="1" applyAlignment="1">
      <alignment horizontal="left"/>
    </xf>
    <xf numFmtId="0" fontId="91" fillId="25" borderId="0" xfId="64" applyFont="1" applyFill="1"/>
    <xf numFmtId="0" fontId="91" fillId="25" borderId="0" xfId="64" applyFont="1" applyFill="1" applyAlignment="1">
      <alignment horizontal="right"/>
    </xf>
    <xf numFmtId="0" fontId="2" fillId="25" borderId="0" xfId="64" applyFont="1" applyFill="1" applyAlignment="1">
      <alignment horizontal="left"/>
    </xf>
    <xf numFmtId="164" fontId="86" fillId="25" borderId="0" xfId="40" applyNumberFormat="1" applyFont="1" applyFill="1"/>
    <xf numFmtId="0" fontId="78" fillId="0" borderId="22" xfId="0" applyFont="1" applyBorder="1" applyAlignment="1">
      <alignment horizontal="center" vertical="center"/>
    </xf>
    <xf numFmtId="0" fontId="79" fillId="0" borderId="25" xfId="0" applyFont="1" applyBorder="1" applyAlignment="1">
      <alignment horizontal="center" vertical="center" wrapText="1"/>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71" fillId="0" borderId="26" xfId="0" applyFont="1" applyBorder="1" applyAlignment="1">
      <alignment horizontal="center" vertical="center"/>
    </xf>
    <xf numFmtId="0" fontId="92" fillId="0" borderId="10" xfId="0" applyFont="1" applyBorder="1" applyAlignment="1">
      <alignment horizontal="center" vertical="center"/>
    </xf>
    <xf numFmtId="0" fontId="92" fillId="0" borderId="10" xfId="0" applyFont="1" applyBorder="1" applyAlignment="1">
      <alignment vertical="center" wrapText="1"/>
    </xf>
    <xf numFmtId="0" fontId="57" fillId="0" borderId="10" xfId="0" applyFont="1" applyBorder="1" applyAlignment="1">
      <alignment vertical="center"/>
    </xf>
    <xf numFmtId="0" fontId="93" fillId="0" borderId="10" xfId="0" applyFont="1" applyBorder="1" applyAlignment="1">
      <alignment horizontal="center" vertical="center"/>
    </xf>
    <xf numFmtId="0" fontId="93" fillId="0" borderId="10" xfId="0" applyFont="1" applyBorder="1" applyAlignment="1">
      <alignment vertical="center" wrapText="1"/>
    </xf>
    <xf numFmtId="0" fontId="70" fillId="0" borderId="19" xfId="0" applyFont="1" applyBorder="1" applyAlignment="1">
      <alignment horizontal="center"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3" fillId="0" borderId="12" xfId="65" applyFont="1" applyFill="1" applyBorder="1" applyAlignment="1">
      <alignment vertical="center" wrapText="1"/>
    </xf>
    <xf numFmtId="0" fontId="69" fillId="0" borderId="12" xfId="65" applyFont="1" applyFill="1" applyBorder="1" applyAlignment="1">
      <alignment vertical="center" wrapText="1"/>
    </xf>
    <xf numFmtId="0" fontId="24" fillId="0" borderId="12" xfId="65" applyFont="1" applyFill="1" applyBorder="1" applyAlignment="1">
      <alignment horizontal="center" vertical="center"/>
    </xf>
    <xf numFmtId="0" fontId="79" fillId="0" borderId="28" xfId="0" applyFont="1" applyBorder="1" applyAlignment="1">
      <alignment horizontal="center" vertical="center" wrapText="1"/>
    </xf>
    <xf numFmtId="0" fontId="47" fillId="0" borderId="16" xfId="65" applyFont="1" applyFill="1" applyBorder="1" applyAlignment="1">
      <alignment horizontal="center" vertical="center" wrapText="1"/>
    </xf>
    <xf numFmtId="0" fontId="47" fillId="0" borderId="16" xfId="65" applyFont="1" applyFill="1" applyBorder="1" applyAlignment="1">
      <alignment vertical="center" wrapText="1"/>
    </xf>
    <xf numFmtId="3" fontId="47" fillId="0" borderId="16" xfId="42" applyNumberFormat="1" applyFont="1" applyFill="1" applyBorder="1" applyAlignment="1">
      <alignment vertical="center"/>
    </xf>
    <xf numFmtId="3" fontId="47" fillId="0" borderId="16" xfId="43" applyNumberFormat="1" applyFont="1" applyFill="1" applyBorder="1" applyAlignment="1">
      <alignment vertical="center"/>
    </xf>
    <xf numFmtId="0" fontId="49" fillId="0" borderId="16" xfId="65" applyFont="1" applyFill="1" applyBorder="1" applyAlignment="1">
      <alignment horizontal="left" vertical="center" wrapText="1"/>
    </xf>
    <xf numFmtId="0" fontId="24" fillId="0" borderId="10" xfId="0" applyFont="1" applyBorder="1" applyAlignment="1">
      <alignment horizontal="center"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61" fillId="25" borderId="10" xfId="64" applyFont="1" applyFill="1" applyBorder="1" applyAlignment="1">
      <alignment horizontal="center" vertical="center"/>
    </xf>
    <xf numFmtId="0" fontId="60" fillId="25" borderId="10" xfId="64" applyFont="1" applyFill="1" applyBorder="1" applyAlignment="1">
      <alignment horizontal="center" vertical="center" wrapText="1"/>
    </xf>
    <xf numFmtId="0" fontId="61" fillId="25" borderId="10" xfId="64" applyFont="1" applyFill="1" applyBorder="1" applyAlignment="1">
      <alignment horizontal="center" vertical="center" wrapText="1"/>
    </xf>
    <xf numFmtId="3" fontId="60" fillId="25" borderId="10" xfId="64" applyNumberFormat="1" applyFont="1" applyFill="1" applyBorder="1" applyAlignment="1">
      <alignment horizontal="center" vertical="center" wrapText="1"/>
    </xf>
    <xf numFmtId="0" fontId="70" fillId="0" borderId="13" xfId="0" applyFont="1" applyBorder="1" applyAlignment="1">
      <alignment vertical="center" wrapText="1"/>
    </xf>
    <xf numFmtId="3" fontId="62" fillId="0" borderId="13" xfId="64" applyNumberFormat="1" applyFont="1" applyFill="1" applyBorder="1" applyAlignment="1">
      <alignment horizontal="right" vertical="center"/>
    </xf>
    <xf numFmtId="3" fontId="62" fillId="25" borderId="13" xfId="64" applyNumberFormat="1" applyFont="1" applyFill="1" applyBorder="1" applyAlignment="1">
      <alignment horizontal="right" vertical="center"/>
    </xf>
    <xf numFmtId="0" fontId="36" fillId="25" borderId="0" xfId="64" applyFont="1" applyFill="1" applyAlignment="1">
      <alignment horizontal="left" vertical="center"/>
    </xf>
    <xf numFmtId="0" fontId="70" fillId="0" borderId="12" xfId="0" applyFont="1" applyBorder="1" applyAlignment="1">
      <alignment vertical="center" wrapText="1"/>
    </xf>
    <xf numFmtId="3" fontId="62" fillId="0" borderId="12" xfId="64" applyNumberFormat="1" applyFont="1" applyFill="1" applyBorder="1" applyAlignment="1">
      <alignment horizontal="right" vertical="center"/>
    </xf>
    <xf numFmtId="3" fontId="62" fillId="25" borderId="12" xfId="64" applyNumberFormat="1" applyFont="1" applyFill="1" applyBorder="1" applyAlignment="1">
      <alignment horizontal="right" vertical="center"/>
    </xf>
    <xf numFmtId="0" fontId="70" fillId="0" borderId="12" xfId="0" applyFont="1" applyBorder="1" applyAlignment="1">
      <alignment horizontal="center" vertical="center"/>
    </xf>
    <xf numFmtId="0" fontId="70" fillId="26" borderId="12" xfId="0" applyFont="1" applyFill="1" applyBorder="1" applyAlignment="1">
      <alignment vertical="center" wrapText="1"/>
    </xf>
    <xf numFmtId="0" fontId="70" fillId="26" borderId="12" xfId="0" applyFont="1" applyFill="1" applyBorder="1" applyAlignment="1">
      <alignment horizontal="center" vertical="center"/>
    </xf>
    <xf numFmtId="0" fontId="36" fillId="0" borderId="0" xfId="64" applyFont="1" applyFill="1" applyAlignment="1">
      <alignment horizontal="left"/>
    </xf>
    <xf numFmtId="0" fontId="36" fillId="0" borderId="0" xfId="64" applyFont="1" applyFill="1"/>
    <xf numFmtId="0" fontId="70" fillId="0" borderId="15" xfId="0" applyFont="1" applyBorder="1" applyAlignment="1">
      <alignment vertical="center" wrapText="1"/>
    </xf>
    <xf numFmtId="3" fontId="62" fillId="25" borderId="15" xfId="64" applyNumberFormat="1" applyFont="1" applyFill="1" applyBorder="1" applyAlignment="1">
      <alignment horizontal="right" vertical="center"/>
    </xf>
    <xf numFmtId="0" fontId="58" fillId="25" borderId="10" xfId="64" applyFont="1" applyFill="1" applyBorder="1"/>
    <xf numFmtId="3" fontId="61" fillId="25" borderId="10" xfId="64" applyNumberFormat="1" applyFont="1" applyFill="1" applyBorder="1" applyAlignment="1">
      <alignment horizontal="right" vertical="center"/>
    </xf>
    <xf numFmtId="0" fontId="36" fillId="25" borderId="10" xfId="64" applyFont="1" applyFill="1" applyBorder="1"/>
    <xf numFmtId="0" fontId="88" fillId="0" borderId="0" xfId="0" applyFont="1"/>
    <xf numFmtId="164" fontId="88" fillId="0" borderId="0" xfId="40" applyNumberFormat="1" applyFont="1"/>
    <xf numFmtId="0" fontId="65" fillId="0" borderId="0" xfId="0" applyFont="1"/>
    <xf numFmtId="164" fontId="65" fillId="0" borderId="0" xfId="40" applyNumberFormat="1" applyFont="1"/>
    <xf numFmtId="0" fontId="71" fillId="0" borderId="29" xfId="0" applyFont="1" applyBorder="1" applyAlignment="1">
      <alignment horizontal="center" vertical="center" wrapText="1"/>
    </xf>
    <xf numFmtId="3" fontId="70" fillId="0" borderId="19" xfId="0" applyNumberFormat="1" applyFont="1" applyBorder="1" applyAlignment="1">
      <alignment horizontal="right" vertical="center" wrapText="1"/>
    </xf>
    <xf numFmtId="0" fontId="93" fillId="0" borderId="27" xfId="0" applyFont="1" applyBorder="1" applyAlignment="1">
      <alignment horizontal="center" vertical="center"/>
    </xf>
    <xf numFmtId="0" fontId="93" fillId="0" borderId="27" xfId="0" applyFont="1" applyBorder="1" applyAlignment="1">
      <alignment vertical="center" wrapText="1"/>
    </xf>
    <xf numFmtId="0" fontId="92" fillId="0" borderId="10" xfId="0" applyFont="1" applyBorder="1" applyAlignment="1">
      <alignment horizontal="justify" vertical="center" wrapText="1"/>
    </xf>
    <xf numFmtId="0" fontId="94" fillId="0" borderId="10" xfId="0" applyFont="1" applyBorder="1" applyAlignment="1">
      <alignment vertical="center" wrapText="1"/>
    </xf>
    <xf numFmtId="0" fontId="24" fillId="0" borderId="10" xfId="0" applyFont="1" applyBorder="1" applyAlignment="1">
      <alignment horizontal="center" vertical="center"/>
    </xf>
    <xf numFmtId="0" fontId="93" fillId="0" borderId="10" xfId="0" applyFont="1" applyBorder="1" applyAlignment="1">
      <alignment horizontal="justify" vertical="center" wrapText="1"/>
    </xf>
    <xf numFmtId="164" fontId="70" fillId="0" borderId="19" xfId="40" applyNumberFormat="1" applyFont="1" applyBorder="1" applyAlignment="1">
      <alignment horizontal="right" vertical="center" wrapText="1"/>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164" fontId="24" fillId="0" borderId="10" xfId="40" applyNumberFormat="1" applyFont="1" applyBorder="1" applyAlignment="1">
      <alignment horizontal="right" vertical="center"/>
    </xf>
    <xf numFmtId="164" fontId="24" fillId="0" borderId="10" xfId="40" applyNumberFormat="1" applyFont="1" applyFill="1" applyBorder="1" applyAlignment="1">
      <alignment horizontal="right" vertical="center" wrapText="1"/>
    </xf>
    <xf numFmtId="164" fontId="24" fillId="0" borderId="10" xfId="40" applyNumberFormat="1" applyFont="1" applyFill="1" applyBorder="1" applyAlignment="1">
      <alignment vertical="center" wrapText="1"/>
    </xf>
    <xf numFmtId="43" fontId="24" fillId="0" borderId="10" xfId="40" applyNumberFormat="1" applyFont="1" applyBorder="1" applyAlignment="1">
      <alignment horizontal="left" vertical="center"/>
    </xf>
    <xf numFmtId="164" fontId="24" fillId="0" borderId="10" xfId="40" applyNumberFormat="1" applyFont="1" applyBorder="1" applyAlignment="1">
      <alignment horizontal="center" vertical="center"/>
    </xf>
    <xf numFmtId="164" fontId="75" fillId="0" borderId="10" xfId="0" applyNumberFormat="1" applyFont="1" applyBorder="1" applyAlignment="1">
      <alignment vertical="center"/>
    </xf>
    <xf numFmtId="3" fontId="80" fillId="0" borderId="10" xfId="43" applyNumberFormat="1" applyFont="1" applyFill="1" applyBorder="1" applyAlignment="1"/>
    <xf numFmtId="164" fontId="95" fillId="25" borderId="10" xfId="64" applyNumberFormat="1" applyFont="1" applyFill="1" applyBorder="1"/>
    <xf numFmtId="3" fontId="96" fillId="25" borderId="10" xfId="64" applyNumberFormat="1" applyFont="1" applyFill="1" applyBorder="1" applyAlignment="1">
      <alignment horizontal="right" vertical="center"/>
    </xf>
    <xf numFmtId="3" fontId="74" fillId="0" borderId="10" xfId="0" applyNumberFormat="1" applyFont="1" applyBorder="1"/>
    <xf numFmtId="3" fontId="96" fillId="0" borderId="15" xfId="0" applyNumberFormat="1" applyFont="1" applyFill="1" applyBorder="1" applyAlignment="1">
      <alignment horizontal="center" vertical="center"/>
    </xf>
    <xf numFmtId="49" fontId="23" fillId="0" borderId="10" xfId="0" applyNumberFormat="1" applyFont="1" applyBorder="1" applyAlignment="1">
      <alignment horizontal="center" wrapText="1"/>
    </xf>
    <xf numFmtId="0" fontId="41" fillId="0" borderId="10" xfId="0" applyFont="1" applyBorder="1"/>
    <xf numFmtId="0" fontId="29" fillId="0" borderId="0" xfId="0" applyFont="1" applyAlignment="1">
      <alignment horizontal="center"/>
    </xf>
    <xf numFmtId="0" fontId="23" fillId="0" borderId="0" xfId="0" applyFont="1" applyAlignment="1">
      <alignment horizontal="center"/>
    </xf>
    <xf numFmtId="0" fontId="48"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100" fillId="0" borderId="10" xfId="0" applyNumberFormat="1" applyFont="1" applyFill="1" applyBorder="1" applyAlignment="1">
      <alignment horizontal="center" vertical="center" wrapText="1"/>
    </xf>
    <xf numFmtId="49" fontId="100" fillId="0" borderId="11" xfId="0" applyNumberFormat="1" applyFont="1" applyFill="1" applyBorder="1" applyAlignment="1">
      <alignment horizontal="center" vertical="center" wrapText="1"/>
    </xf>
    <xf numFmtId="164" fontId="100" fillId="0" borderId="10" xfId="40" applyNumberFormat="1" applyFont="1" applyFill="1" applyBorder="1" applyAlignment="1">
      <alignment horizontal="center" vertical="center" wrapText="1"/>
    </xf>
    <xf numFmtId="164" fontId="100" fillId="0" borderId="10" xfId="40" quotePrefix="1" applyNumberFormat="1" applyFont="1" applyFill="1" applyBorder="1" applyAlignment="1">
      <alignment horizontal="center" vertical="center" wrapText="1"/>
    </xf>
    <xf numFmtId="49" fontId="29" fillId="0" borderId="0" xfId="0" applyNumberFormat="1" applyFont="1"/>
    <xf numFmtId="0" fontId="100" fillId="0" borderId="10" xfId="0" applyFont="1" applyBorder="1" applyAlignment="1">
      <alignment horizontal="center" vertical="center" wrapText="1"/>
    </xf>
    <xf numFmtId="164" fontId="29" fillId="0" borderId="0" xfId="0" applyNumberFormat="1" applyFont="1"/>
    <xf numFmtId="164" fontId="100" fillId="0" borderId="10" xfId="40" applyNumberFormat="1" applyFont="1" applyBorder="1" applyAlignment="1">
      <alignment horizontal="right" vertical="center"/>
    </xf>
    <xf numFmtId="164" fontId="100" fillId="0" borderId="10" xfId="40" applyNumberFormat="1" applyFont="1" applyFill="1" applyBorder="1" applyAlignment="1">
      <alignment horizontal="right" vertical="center" wrapText="1"/>
    </xf>
    <xf numFmtId="0" fontId="33" fillId="0" borderId="10" xfId="0" applyFont="1" applyBorder="1" applyAlignment="1">
      <alignment horizontal="center" wrapText="1"/>
    </xf>
    <xf numFmtId="0" fontId="100" fillId="0" borderId="10" xfId="0" applyFont="1" applyBorder="1" applyAlignment="1">
      <alignment horizontal="center" wrapText="1"/>
    </xf>
    <xf numFmtId="164" fontId="100" fillId="0" borderId="10" xfId="40" applyNumberFormat="1" applyFont="1" applyBorder="1" applyAlignment="1">
      <alignment horizontal="center"/>
    </xf>
    <xf numFmtId="164" fontId="100" fillId="0" borderId="10" xfId="40" applyNumberFormat="1" applyFont="1" applyBorder="1" applyAlignment="1">
      <alignment horizontal="right"/>
    </xf>
    <xf numFmtId="49" fontId="100" fillId="0" borderId="11" xfId="0" applyNumberFormat="1" applyFont="1" applyFill="1" applyBorder="1" applyAlignment="1">
      <alignment vertical="center" wrapText="1"/>
    </xf>
    <xf numFmtId="0" fontId="27" fillId="0" borderId="0" xfId="0" applyFont="1" applyAlignment="1">
      <alignment wrapText="1"/>
    </xf>
    <xf numFmtId="0" fontId="100" fillId="24" borderId="10" xfId="0" applyFont="1" applyFill="1" applyBorder="1" applyAlignment="1">
      <alignment horizontal="center" vertical="center" wrapText="1"/>
    </xf>
    <xf numFmtId="0" fontId="100" fillId="24" borderId="10" xfId="0" applyFont="1" applyFill="1" applyBorder="1" applyAlignment="1">
      <alignment vertical="center" wrapText="1"/>
    </xf>
    <xf numFmtId="164" fontId="100" fillId="0" borderId="10" xfId="40" applyNumberFormat="1" applyFont="1" applyBorder="1" applyAlignment="1">
      <alignment horizontal="center" vertical="center"/>
    </xf>
    <xf numFmtId="0" fontId="100" fillId="0" borderId="10" xfId="0" applyFont="1" applyBorder="1" applyAlignment="1"/>
    <xf numFmtId="164" fontId="33" fillId="0" borderId="10" xfId="0" applyNumberFormat="1" applyFont="1" applyBorder="1"/>
    <xf numFmtId="0" fontId="27" fillId="0" borderId="0" xfId="0" applyFont="1" applyAlignment="1">
      <alignment vertical="top"/>
    </xf>
    <xf numFmtId="0" fontId="23" fillId="0" borderId="10" xfId="0" applyFont="1" applyFill="1" applyBorder="1" applyAlignment="1">
      <alignment horizontal="center" vertical="top" wrapText="1"/>
    </xf>
    <xf numFmtId="49" fontId="23" fillId="0" borderId="10" xfId="0" applyNumberFormat="1" applyFont="1" applyFill="1" applyBorder="1" applyAlignment="1">
      <alignment horizontal="center" vertical="top" wrapText="1"/>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100" fillId="0" borderId="10" xfId="0" applyNumberFormat="1" applyFont="1" applyFill="1" applyBorder="1" applyAlignment="1">
      <alignment horizontal="center" vertical="top" wrapText="1"/>
    </xf>
    <xf numFmtId="0" fontId="100" fillId="24" borderId="10" xfId="0" applyFont="1" applyFill="1" applyBorder="1" applyAlignment="1">
      <alignment horizontal="center" vertical="top" wrapText="1"/>
    </xf>
    <xf numFmtId="0" fontId="100" fillId="0" borderId="10" xfId="0" applyFont="1" applyFill="1" applyBorder="1" applyAlignment="1">
      <alignment horizontal="center" vertical="top" wrapText="1"/>
    </xf>
    <xf numFmtId="0" fontId="100" fillId="0" borderId="26" xfId="0" applyFont="1" applyFill="1" applyBorder="1" applyAlignment="1">
      <alignment horizontal="center" vertical="top" wrapText="1"/>
    </xf>
    <xf numFmtId="0" fontId="100" fillId="24" borderId="26" xfId="0" applyFont="1" applyFill="1" applyBorder="1" applyAlignment="1">
      <alignment horizontal="center" vertical="top" wrapText="1"/>
    </xf>
    <xf numFmtId="0" fontId="29" fillId="0" borderId="0" xfId="0" applyFont="1" applyAlignment="1">
      <alignment horizontal="center"/>
    </xf>
    <xf numFmtId="0" fontId="41" fillId="24" borderId="26" xfId="0" applyFont="1" applyFill="1" applyBorder="1" applyAlignment="1">
      <alignment horizontal="center" vertical="top" wrapText="1"/>
    </xf>
    <xf numFmtId="0" fontId="41" fillId="0" borderId="26" xfId="0" applyFont="1" applyFill="1" applyBorder="1" applyAlignment="1">
      <alignment horizontal="center" vertical="top" wrapText="1"/>
    </xf>
    <xf numFmtId="0" fontId="100" fillId="0" borderId="26" xfId="0" applyFont="1" applyFill="1" applyBorder="1" applyAlignment="1">
      <alignment horizontal="center" vertical="top" wrapText="1"/>
    </xf>
    <xf numFmtId="0" fontId="100" fillId="24" borderId="26" xfId="0" applyFont="1" applyFill="1" applyBorder="1" applyAlignment="1">
      <alignment horizontal="center" vertical="top" wrapText="1"/>
    </xf>
    <xf numFmtId="0" fontId="23" fillId="0" borderId="0" xfId="0" applyFont="1" applyAlignment="1">
      <alignment horizontal="center"/>
    </xf>
    <xf numFmtId="2" fontId="27" fillId="0" borderId="0" xfId="0" applyNumberFormat="1" applyFont="1"/>
    <xf numFmtId="0" fontId="67" fillId="0" borderId="0" xfId="59" applyFont="1" applyAlignment="1">
      <alignment horizontal="left" vertical="center"/>
    </xf>
    <xf numFmtId="3" fontId="67" fillId="0" borderId="32" xfId="0" applyNumberFormat="1"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center"/>
    </xf>
    <xf numFmtId="164" fontId="37" fillId="0" borderId="30" xfId="41" applyNumberFormat="1" applyFont="1" applyFill="1" applyBorder="1" applyAlignment="1">
      <alignment horizontal="center" vertical="center"/>
    </xf>
    <xf numFmtId="0" fontId="42" fillId="0" borderId="31" xfId="0" applyFont="1" applyBorder="1"/>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0" fontId="0" fillId="0" borderId="19" xfId="0" applyBorder="1"/>
    <xf numFmtId="164" fontId="37" fillId="0" borderId="30" xfId="41" applyNumberFormat="1" applyFont="1" applyFill="1" applyBorder="1" applyAlignment="1">
      <alignment horizontal="center" vertical="center" wrapText="1"/>
    </xf>
    <xf numFmtId="164" fontId="37" fillId="0" borderId="31" xfId="41" applyNumberFormat="1" applyFont="1" applyFill="1" applyBorder="1" applyAlignment="1">
      <alignment horizontal="center" vertical="center" wrapText="1"/>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99" fillId="0" borderId="0" xfId="0" applyFont="1" applyAlignment="1">
      <alignment horizontal="right" vertical="center"/>
    </xf>
    <xf numFmtId="0" fontId="30" fillId="0" borderId="0" xfId="0" applyFont="1" applyAlignment="1">
      <alignment horizontal="left"/>
    </xf>
    <xf numFmtId="0" fontId="33" fillId="0" borderId="0" xfId="0" applyFont="1" applyAlignment="1">
      <alignment horizontal="left"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61" fillId="0" borderId="0" xfId="66" applyFont="1" applyFill="1" applyBorder="1" applyAlignment="1">
      <alignment horizontal="left" vertical="center" wrapText="1"/>
    </xf>
    <xf numFmtId="0" fontId="61" fillId="0" borderId="11" xfId="68" applyFont="1" applyFill="1" applyBorder="1" applyAlignment="1">
      <alignment horizontal="center" vertical="center" wrapText="1"/>
    </xf>
    <xf numFmtId="0" fontId="71" fillId="0" borderId="10" xfId="0" applyFont="1" applyBorder="1" applyAlignment="1">
      <alignment horizontal="center" vertical="center"/>
    </xf>
    <xf numFmtId="49" fontId="6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40" fillId="0" borderId="0" xfId="0" applyFont="1" applyAlignment="1">
      <alignment horizontal="left" vertical="center"/>
    </xf>
    <xf numFmtId="0" fontId="40" fillId="0" borderId="0" xfId="0" applyFont="1" applyAlignment="1">
      <alignment horizontal="center" vertical="center" wrapText="1"/>
    </xf>
    <xf numFmtId="0" fontId="23" fillId="0" borderId="10" xfId="0" applyFont="1" applyBorder="1" applyAlignment="1">
      <alignment horizontal="center" vertical="center"/>
    </xf>
    <xf numFmtId="0" fontId="33" fillId="0" borderId="10" xfId="0" applyFont="1" applyBorder="1" applyAlignment="1">
      <alignment horizontal="center" vertical="center"/>
    </xf>
    <xf numFmtId="0" fontId="100" fillId="0" borderId="27" xfId="0" applyFont="1" applyFill="1" applyBorder="1" applyAlignment="1">
      <alignment horizontal="center" vertical="top" wrapText="1"/>
    </xf>
    <xf numFmtId="0" fontId="100" fillId="0" borderId="35" xfId="0" applyFont="1" applyFill="1" applyBorder="1" applyAlignment="1">
      <alignment horizontal="center" vertical="top" wrapText="1"/>
    </xf>
    <xf numFmtId="0" fontId="100" fillId="0" borderId="26" xfId="0" applyFont="1" applyFill="1" applyBorder="1" applyAlignment="1">
      <alignment horizontal="center" vertical="top" wrapText="1"/>
    </xf>
    <xf numFmtId="0" fontId="100" fillId="24" borderId="27" xfId="0" applyFont="1" applyFill="1" applyBorder="1" applyAlignment="1">
      <alignment horizontal="center" vertical="top" wrapText="1"/>
    </xf>
    <xf numFmtId="0" fontId="100" fillId="24" borderId="35" xfId="0" applyFont="1" applyFill="1" applyBorder="1" applyAlignment="1">
      <alignment horizontal="center" vertical="top" wrapText="1"/>
    </xf>
    <xf numFmtId="0" fontId="100" fillId="24" borderId="26" xfId="0" applyFont="1" applyFill="1" applyBorder="1" applyAlignment="1">
      <alignment horizontal="center" vertical="top"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33" fillId="0" borderId="27" xfId="0" applyFont="1" applyFill="1" applyBorder="1" applyAlignment="1">
      <alignment horizontal="center" vertical="top" wrapText="1"/>
    </xf>
    <xf numFmtId="0" fontId="33" fillId="0" borderId="26" xfId="0" applyFont="1" applyFill="1" applyBorder="1" applyAlignment="1">
      <alignment horizontal="center" vertical="top" wrapText="1"/>
    </xf>
    <xf numFmtId="0" fontId="88" fillId="0" borderId="0" xfId="0" applyFont="1" applyAlignment="1">
      <alignment horizontal="left" vertical="center"/>
    </xf>
    <xf numFmtId="0" fontId="97"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Border="1" applyAlignment="1">
      <alignment horizontal="left" vertical="center" wrapText="1"/>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79" fillId="0" borderId="38" xfId="0" applyFont="1" applyBorder="1" applyAlignment="1">
      <alignment vertical="center" wrapText="1"/>
    </xf>
    <xf numFmtId="0" fontId="79" fillId="0" borderId="39" xfId="0" applyFont="1" applyBorder="1" applyAlignment="1">
      <alignment vertical="center" wrapText="1"/>
    </xf>
    <xf numFmtId="0" fontId="79" fillId="0" borderId="24" xfId="0" applyFont="1" applyBorder="1" applyAlignment="1">
      <alignment vertical="center" wrapText="1"/>
    </xf>
    <xf numFmtId="0" fontId="47" fillId="0" borderId="12" xfId="65" applyFont="1" applyFill="1" applyBorder="1" applyAlignment="1">
      <alignment horizontal="center" vertical="center" wrapText="1"/>
    </xf>
    <xf numFmtId="0" fontId="47" fillId="0" borderId="12" xfId="65" applyFont="1" applyFill="1" applyBorder="1" applyAlignment="1">
      <alignment horizontal="center" vertical="center"/>
    </xf>
    <xf numFmtId="0" fontId="49" fillId="0" borderId="12" xfId="65" applyFont="1" applyFill="1" applyBorder="1" applyAlignment="1">
      <alignment horizontal="left" vertical="center" wrapText="1"/>
    </xf>
    <xf numFmtId="0" fontId="79" fillId="0" borderId="37" xfId="0" applyFont="1" applyBorder="1" applyAlignment="1">
      <alignment horizontal="center" vertical="center" wrapText="1"/>
    </xf>
    <xf numFmtId="0" fontId="79"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3"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79" fillId="0" borderId="37" xfId="0" applyFont="1" applyBorder="1" applyAlignment="1">
      <alignment horizontal="center" vertical="center"/>
    </xf>
    <xf numFmtId="0" fontId="79" fillId="0" borderId="22" xfId="0" applyFont="1" applyBorder="1" applyAlignment="1">
      <alignment horizontal="center" vertical="center"/>
    </xf>
    <xf numFmtId="0" fontId="79" fillId="0" borderId="25" xfId="0" applyFont="1" applyBorder="1" applyAlignment="1">
      <alignment horizontal="center" vertical="center" wrapText="1"/>
    </xf>
    <xf numFmtId="0" fontId="79" fillId="0" borderId="25" xfId="0" applyFont="1" applyBorder="1" applyAlignment="1">
      <alignment horizontal="center" vertical="center"/>
    </xf>
    <xf numFmtId="0" fontId="77" fillId="0" borderId="37" xfId="0" applyFont="1" applyBorder="1" applyAlignment="1">
      <alignment horizontal="center" vertical="center"/>
    </xf>
    <xf numFmtId="0" fontId="77" fillId="0" borderId="25" xfId="0" applyFont="1" applyBorder="1" applyAlignment="1">
      <alignment horizontal="center" vertical="center"/>
    </xf>
    <xf numFmtId="0" fontId="77" fillId="0" borderId="22" xfId="0" applyFont="1" applyBorder="1" applyAlignment="1">
      <alignment horizontal="center" vertical="center"/>
    </xf>
    <xf numFmtId="0" fontId="78" fillId="0" borderId="37" xfId="0" applyFont="1" applyBorder="1" applyAlignment="1">
      <alignment horizontal="center" vertical="center"/>
    </xf>
    <xf numFmtId="0" fontId="78" fillId="0" borderId="22" xfId="0" applyFont="1" applyBorder="1" applyAlignment="1">
      <alignment horizontal="center" vertical="center"/>
    </xf>
    <xf numFmtId="0" fontId="76" fillId="0" borderId="37" xfId="0" applyFont="1" applyBorder="1" applyAlignment="1">
      <alignment horizontal="center" vertical="center" wrapText="1"/>
    </xf>
    <xf numFmtId="0" fontId="76" fillId="0" borderId="22"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7" fillId="0" borderId="0" xfId="65" applyFont="1" applyFill="1" applyBorder="1" applyAlignment="1">
      <alignment horizontal="center" vertical="center" wrapText="1"/>
    </xf>
    <xf numFmtId="0" fontId="71" fillId="0" borderId="11" xfId="0" applyFont="1" applyBorder="1" applyAlignment="1">
      <alignment horizontal="center" vertical="center" wrapText="1"/>
    </xf>
    <xf numFmtId="0" fontId="71" fillId="0" borderId="19" xfId="0" applyFont="1" applyBorder="1" applyAlignment="1">
      <alignment horizontal="center" vertical="center" wrapText="1"/>
    </xf>
    <xf numFmtId="0" fontId="90" fillId="25" borderId="11" xfId="64" applyFont="1" applyFill="1" applyBorder="1" applyAlignment="1">
      <alignment horizontal="left"/>
    </xf>
    <xf numFmtId="0" fontId="90"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3" fillId="25" borderId="0" xfId="64" applyFont="1" applyFill="1" applyAlignment="1">
      <alignment horizontal="center" vertical="center"/>
    </xf>
    <xf numFmtId="0" fontId="60" fillId="25" borderId="0" xfId="64" applyFont="1" applyFill="1" applyBorder="1" applyAlignment="1">
      <alignment horizontal="center" vertical="center"/>
    </xf>
    <xf numFmtId="0" fontId="98" fillId="25" borderId="0" xfId="64" applyFont="1" applyFill="1" applyAlignment="1">
      <alignment horizontal="center" vertical="center"/>
    </xf>
    <xf numFmtId="0" fontId="71" fillId="0" borderId="11" xfId="0" applyFont="1" applyBorder="1" applyAlignment="1">
      <alignment horizontal="center" vertical="center"/>
    </xf>
    <xf numFmtId="0" fontId="71"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93" fillId="0" borderId="10" xfId="0" applyFont="1" applyBorder="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30" fillId="0" borderId="11" xfId="0" applyFont="1" applyFill="1" applyBorder="1" applyAlignment="1">
      <alignment horizontal="center" vertical="center"/>
    </xf>
    <xf numFmtId="0" fontId="30" fillId="0" borderId="19" xfId="0" applyFont="1" applyFill="1" applyBorder="1" applyAlignment="1">
      <alignment horizontal="center" vertical="center"/>
    </xf>
    <xf numFmtId="0" fontId="73" fillId="0" borderId="0" xfId="59" applyFont="1" applyAlignment="1">
      <alignment horizontal="left" vertical="center"/>
    </xf>
    <xf numFmtId="43" fontId="24" fillId="0" borderId="10" xfId="0" applyNumberFormat="1" applyFont="1" applyFill="1" applyBorder="1" applyAlignment="1">
      <alignment horizontal="center" vertical="center"/>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16" zoomScale="160" zoomScaleNormal="160" workbookViewId="0">
      <selection activeCell="B22" sqref="B22"/>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63" customFormat="1" ht="51.75" customHeight="1" x14ac:dyDescent="0.2">
      <c r="A1" s="495" t="s">
        <v>1009</v>
      </c>
      <c r="B1" s="495"/>
      <c r="C1" s="64"/>
    </row>
    <row r="2" spans="1:10" ht="36" customHeight="1" x14ac:dyDescent="0.2">
      <c r="A2" s="496" t="s">
        <v>101</v>
      </c>
      <c r="B2" s="496"/>
      <c r="C2" s="496"/>
      <c r="D2" s="496"/>
      <c r="E2" s="496"/>
    </row>
    <row r="3" spans="1:10" ht="16.5" x14ac:dyDescent="0.2">
      <c r="A3" s="496" t="s">
        <v>1010</v>
      </c>
      <c r="B3" s="496"/>
      <c r="C3" s="496"/>
      <c r="D3" s="496"/>
      <c r="E3" s="496"/>
    </row>
    <row r="4" spans="1:10" ht="21.6" customHeight="1" x14ac:dyDescent="0.2">
      <c r="A4" s="499" t="s">
        <v>12</v>
      </c>
      <c r="B4" s="499"/>
      <c r="C4" s="499"/>
      <c r="D4" s="499"/>
      <c r="E4" s="499"/>
    </row>
    <row r="5" spans="1:10" ht="31.5" x14ac:dyDescent="0.2">
      <c r="A5" s="14" t="s">
        <v>8</v>
      </c>
      <c r="B5" s="14" t="s">
        <v>13</v>
      </c>
      <c r="C5" s="25" t="s">
        <v>9</v>
      </c>
      <c r="D5" s="15" t="s">
        <v>14</v>
      </c>
      <c r="E5" s="15" t="s">
        <v>3</v>
      </c>
    </row>
    <row r="6" spans="1:10" ht="21" customHeight="1" x14ac:dyDescent="0.2">
      <c r="A6" s="16">
        <v>1</v>
      </c>
      <c r="B6" s="26" t="s">
        <v>15</v>
      </c>
      <c r="C6" s="27" t="s">
        <v>16</v>
      </c>
      <c r="D6" s="34">
        <v>1</v>
      </c>
      <c r="E6" s="17"/>
    </row>
    <row r="7" spans="1:10" ht="21" customHeight="1" x14ac:dyDescent="0.2">
      <c r="A7" s="16">
        <v>2</v>
      </c>
      <c r="B7" s="28" t="s">
        <v>17</v>
      </c>
      <c r="C7" s="29" t="s">
        <v>18</v>
      </c>
      <c r="D7" s="35">
        <v>16</v>
      </c>
      <c r="E7" s="18"/>
    </row>
    <row r="8" spans="1:10" ht="21" customHeight="1" x14ac:dyDescent="0.2">
      <c r="A8" s="16">
        <v>3</v>
      </c>
      <c r="B8" s="19" t="s">
        <v>19</v>
      </c>
      <c r="C8" s="21" t="s">
        <v>20</v>
      </c>
      <c r="D8" s="77">
        <v>3.5</v>
      </c>
      <c r="E8" s="20"/>
    </row>
    <row r="9" spans="1:10" ht="21" customHeight="1" x14ac:dyDescent="0.2">
      <c r="A9" s="16" t="s">
        <v>7</v>
      </c>
      <c r="B9" s="19" t="s">
        <v>89</v>
      </c>
      <c r="C9" s="21" t="s">
        <v>11</v>
      </c>
      <c r="D9" s="36">
        <v>6728</v>
      </c>
      <c r="E9" s="21"/>
      <c r="F9" s="37"/>
    </row>
    <row r="10" spans="1:10" ht="21" customHeight="1" x14ac:dyDescent="0.2">
      <c r="A10" s="102" t="s">
        <v>86</v>
      </c>
      <c r="B10" s="103" t="s">
        <v>90</v>
      </c>
      <c r="C10" s="104" t="s">
        <v>11</v>
      </c>
      <c r="D10" s="105">
        <v>540</v>
      </c>
      <c r="E10" s="104"/>
    </row>
    <row r="11" spans="1:10" ht="21" customHeight="1" x14ac:dyDescent="0.2">
      <c r="A11" s="106" t="s">
        <v>87</v>
      </c>
      <c r="B11" s="107" t="s">
        <v>91</v>
      </c>
      <c r="C11" s="108" t="s">
        <v>11</v>
      </c>
      <c r="D11" s="109">
        <v>6188</v>
      </c>
      <c r="E11" s="110"/>
    </row>
    <row r="12" spans="1:10" ht="21" customHeight="1" x14ac:dyDescent="0.2">
      <c r="A12" s="500" t="s">
        <v>21</v>
      </c>
      <c r="B12" s="500"/>
      <c r="C12" s="500"/>
      <c r="D12" s="30"/>
      <c r="E12" s="31"/>
    </row>
    <row r="13" spans="1:10" ht="22.15" customHeight="1" x14ac:dyDescent="0.2">
      <c r="A13" s="22" t="s">
        <v>8</v>
      </c>
      <c r="B13" s="22" t="s">
        <v>22</v>
      </c>
      <c r="C13" s="501" t="s">
        <v>93</v>
      </c>
      <c r="D13" s="486"/>
      <c r="E13" s="15" t="s">
        <v>3</v>
      </c>
      <c r="F13" s="9"/>
    </row>
    <row r="14" spans="1:10" ht="23.25" customHeight="1" x14ac:dyDescent="0.2">
      <c r="A14" s="55">
        <v>1</v>
      </c>
      <c r="B14" s="56" t="s">
        <v>103</v>
      </c>
      <c r="C14" s="487">
        <v>44749896</v>
      </c>
      <c r="D14" s="488"/>
      <c r="E14" s="53" t="s">
        <v>34</v>
      </c>
      <c r="F14" s="476"/>
      <c r="G14" s="111"/>
      <c r="H14" s="112"/>
      <c r="I14" s="112"/>
      <c r="J14" s="112"/>
    </row>
    <row r="15" spans="1:10" ht="31.5" x14ac:dyDescent="0.2">
      <c r="A15" s="23">
        <v>2</v>
      </c>
      <c r="B15" s="24" t="s">
        <v>23</v>
      </c>
      <c r="C15" s="497"/>
      <c r="D15" s="498"/>
      <c r="E15" s="53" t="s">
        <v>35</v>
      </c>
      <c r="F15" s="476"/>
      <c r="G15" s="111"/>
      <c r="H15" s="112"/>
      <c r="I15" s="112"/>
      <c r="J15" s="112"/>
    </row>
    <row r="16" spans="1:10" ht="22.5" customHeight="1" x14ac:dyDescent="0.2">
      <c r="A16" s="62">
        <v>2.1</v>
      </c>
      <c r="B16" s="54" t="s">
        <v>24</v>
      </c>
      <c r="C16" s="487">
        <v>960661365.5600003</v>
      </c>
      <c r="D16" s="480"/>
      <c r="E16" s="53" t="s">
        <v>104</v>
      </c>
      <c r="F16" s="476"/>
      <c r="G16" s="111"/>
      <c r="H16" s="112"/>
      <c r="I16" s="112"/>
      <c r="J16" s="112"/>
    </row>
    <row r="17" spans="1:10" ht="22.5" customHeight="1" x14ac:dyDescent="0.2">
      <c r="A17" s="62">
        <v>2.2000000000000002</v>
      </c>
      <c r="B17" s="54" t="s">
        <v>25</v>
      </c>
      <c r="C17" s="487">
        <v>147794387</v>
      </c>
      <c r="D17" s="480"/>
      <c r="E17" s="54" t="s">
        <v>105</v>
      </c>
      <c r="F17" s="476"/>
      <c r="G17" s="111"/>
      <c r="H17" s="112"/>
      <c r="I17" s="112"/>
      <c r="J17" s="112"/>
    </row>
    <row r="18" spans="1:10" s="10" customFormat="1" ht="22.5" customHeight="1" x14ac:dyDescent="0.2">
      <c r="A18" s="23">
        <v>3</v>
      </c>
      <c r="B18" s="24" t="s">
        <v>92</v>
      </c>
      <c r="C18" s="487">
        <v>284500000</v>
      </c>
      <c r="D18" s="488"/>
      <c r="E18" s="54" t="s">
        <v>36</v>
      </c>
      <c r="F18" s="476"/>
      <c r="G18" s="111"/>
      <c r="H18" s="112"/>
      <c r="I18" s="112"/>
      <c r="J18" s="112"/>
    </row>
    <row r="19" spans="1:10" ht="22.5" customHeight="1" x14ac:dyDescent="0.2">
      <c r="A19" s="57">
        <v>4</v>
      </c>
      <c r="B19" s="24" t="s">
        <v>94</v>
      </c>
      <c r="C19" s="487">
        <v>4142479440</v>
      </c>
      <c r="D19" s="480"/>
      <c r="E19" s="54" t="s">
        <v>37</v>
      </c>
      <c r="F19" s="476"/>
      <c r="G19" s="111"/>
      <c r="H19" s="112"/>
      <c r="I19" s="112"/>
      <c r="J19" s="112"/>
    </row>
    <row r="20" spans="1:10" ht="22.5" customHeight="1" x14ac:dyDescent="0.2">
      <c r="A20" s="23">
        <v>5</v>
      </c>
      <c r="B20" s="24" t="s">
        <v>26</v>
      </c>
      <c r="C20" s="479">
        <v>204718082.75199997</v>
      </c>
      <c r="D20" s="480"/>
      <c r="E20" s="54" t="s">
        <v>38</v>
      </c>
      <c r="F20" s="476"/>
      <c r="G20" s="111"/>
      <c r="H20" s="112"/>
      <c r="I20" s="112"/>
      <c r="J20" s="112"/>
    </row>
    <row r="21" spans="1:10" ht="22.5" customHeight="1" x14ac:dyDescent="0.2">
      <c r="A21" s="57">
        <v>6</v>
      </c>
      <c r="B21" s="24" t="s">
        <v>95</v>
      </c>
      <c r="C21" s="479">
        <v>288260000</v>
      </c>
      <c r="D21" s="480"/>
      <c r="E21" s="54" t="s">
        <v>39</v>
      </c>
      <c r="F21" s="476"/>
      <c r="G21" s="111"/>
      <c r="H21" s="112"/>
      <c r="I21" s="112"/>
      <c r="J21" s="112"/>
    </row>
    <row r="22" spans="1:10" ht="15.75" x14ac:dyDescent="0.2">
      <c r="A22" s="23">
        <v>7</v>
      </c>
      <c r="B22" s="24" t="s">
        <v>100</v>
      </c>
      <c r="C22" s="479">
        <v>285300000</v>
      </c>
      <c r="D22" s="480"/>
      <c r="E22" s="54" t="s">
        <v>40</v>
      </c>
      <c r="F22" s="111"/>
      <c r="G22" s="111"/>
      <c r="H22" s="112"/>
      <c r="I22" s="112"/>
      <c r="J22" s="112"/>
    </row>
    <row r="23" spans="1:10" ht="20.25" customHeight="1" x14ac:dyDescent="0.2">
      <c r="A23" s="57">
        <v>8</v>
      </c>
      <c r="B23" s="58" t="s">
        <v>102</v>
      </c>
      <c r="C23" s="481">
        <v>40250000</v>
      </c>
      <c r="D23" s="482"/>
      <c r="E23" s="54" t="s">
        <v>65</v>
      </c>
      <c r="F23" s="475"/>
      <c r="G23" s="475"/>
      <c r="H23" s="475"/>
      <c r="I23" s="475"/>
      <c r="J23" s="475"/>
    </row>
    <row r="24" spans="1:10" ht="21.75" customHeight="1" x14ac:dyDescent="0.2">
      <c r="A24" s="484" t="s">
        <v>27</v>
      </c>
      <c r="B24" s="484"/>
      <c r="C24" s="485">
        <f>SUM(C14:C23)</f>
        <v>6398713171.3120003</v>
      </c>
      <c r="D24" s="486"/>
      <c r="E24" s="48"/>
      <c r="F24" s="49"/>
      <c r="G24" s="96"/>
      <c r="H24" s="10"/>
    </row>
    <row r="25" spans="1:10" ht="6" customHeight="1" x14ac:dyDescent="0.2">
      <c r="A25" s="70"/>
      <c r="B25" s="70"/>
      <c r="C25" s="71"/>
      <c r="D25" s="72"/>
      <c r="E25" s="73"/>
      <c r="F25" s="49"/>
      <c r="G25" s="49"/>
    </row>
    <row r="26" spans="1:10" s="75" customFormat="1" ht="15.75" x14ac:dyDescent="0.2">
      <c r="A26" s="483" t="s">
        <v>64</v>
      </c>
      <c r="B26" s="483"/>
      <c r="C26" s="492"/>
      <c r="D26" s="491"/>
      <c r="F26" s="74"/>
      <c r="G26" s="49"/>
      <c r="H26" s="101"/>
    </row>
    <row r="27" spans="1:10" s="410" customFormat="1" ht="15.75" x14ac:dyDescent="0.2">
      <c r="A27" s="408" t="s">
        <v>1011</v>
      </c>
      <c r="B27" s="408"/>
      <c r="C27" s="489">
        <f>D7*32*236000*D8</f>
        <v>422912000</v>
      </c>
      <c r="D27" s="490"/>
      <c r="E27" s="408" t="s">
        <v>1012</v>
      </c>
      <c r="F27" s="74"/>
      <c r="G27" s="409"/>
    </row>
    <row r="28" spans="1:10" s="410" customFormat="1" ht="15.75" x14ac:dyDescent="0.2">
      <c r="A28" s="408" t="s">
        <v>1013</v>
      </c>
      <c r="B28" s="408"/>
      <c r="C28" s="489">
        <f>C24-C27</f>
        <v>5975801171.3120003</v>
      </c>
      <c r="D28" s="491"/>
      <c r="E28" s="408" t="s">
        <v>1012</v>
      </c>
      <c r="F28" s="74"/>
    </row>
    <row r="29" spans="1:10" ht="23.25" customHeight="1" x14ac:dyDescent="0.25">
      <c r="A29" s="32" t="s">
        <v>28</v>
      </c>
      <c r="B29" s="8"/>
      <c r="D29" s="33"/>
    </row>
    <row r="30" spans="1:10" ht="15.75" x14ac:dyDescent="0.25">
      <c r="A30" s="8"/>
      <c r="B30" s="8" t="s">
        <v>43</v>
      </c>
      <c r="D30"/>
    </row>
    <row r="31" spans="1:10" ht="39.75" customHeight="1" x14ac:dyDescent="0.25">
      <c r="A31" s="8"/>
      <c r="B31" s="477" t="s">
        <v>1019</v>
      </c>
      <c r="C31" s="478"/>
      <c r="D31" s="478"/>
      <c r="E31" s="478"/>
    </row>
    <row r="32" spans="1:10" ht="25.5" customHeight="1" x14ac:dyDescent="0.25">
      <c r="A32" s="8"/>
      <c r="B32" s="493" t="s">
        <v>1017</v>
      </c>
      <c r="C32" s="493"/>
      <c r="D32" s="493"/>
      <c r="E32" s="493"/>
    </row>
    <row r="33" spans="3:12" ht="15.75" x14ac:dyDescent="0.25">
      <c r="C33" s="494" t="s">
        <v>1018</v>
      </c>
      <c r="D33" s="494"/>
      <c r="E33" s="494"/>
    </row>
    <row r="35" spans="3:12" x14ac:dyDescent="0.2">
      <c r="L35" t="s">
        <v>67</v>
      </c>
    </row>
  </sheetData>
  <mergeCells count="27">
    <mergeCell ref="B32:E32"/>
    <mergeCell ref="C33:E33"/>
    <mergeCell ref="C19:D19"/>
    <mergeCell ref="C20:D20"/>
    <mergeCell ref="A1:B1"/>
    <mergeCell ref="A2:E2"/>
    <mergeCell ref="A3:E3"/>
    <mergeCell ref="C15:D15"/>
    <mergeCell ref="A4:E4"/>
    <mergeCell ref="A12:C12"/>
    <mergeCell ref="C13:D13"/>
    <mergeCell ref="C14:D14"/>
    <mergeCell ref="F23:J23"/>
    <mergeCell ref="F14:F21"/>
    <mergeCell ref="B31:E31"/>
    <mergeCell ref="C21:D21"/>
    <mergeCell ref="C22:D22"/>
    <mergeCell ref="C23:D23"/>
    <mergeCell ref="A26:B26"/>
    <mergeCell ref="A24:B24"/>
    <mergeCell ref="C24:D24"/>
    <mergeCell ref="C18:D18"/>
    <mergeCell ref="C27:D27"/>
    <mergeCell ref="C28:D28"/>
    <mergeCell ref="C26:D26"/>
    <mergeCell ref="C16:D16"/>
    <mergeCell ref="C17:D1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2" workbookViewId="0">
      <selection activeCell="H32" sqref="H32"/>
    </sheetView>
  </sheetViews>
  <sheetFormatPr defaultRowHeight="12.75" x14ac:dyDescent="0.2"/>
  <cols>
    <col min="1" max="1" width="4.85546875" customWidth="1"/>
    <col min="2" max="2" width="41.85546875" customWidth="1"/>
    <col min="3" max="3" width="8.28515625" bestFit="1" customWidth="1"/>
    <col min="4" max="4" width="10.140625" style="4" bestFit="1" customWidth="1"/>
    <col min="5" max="5" width="11.42578125" style="135" bestFit="1" customWidth="1"/>
    <col min="6" max="6" width="15.85546875" style="4" customWidth="1"/>
    <col min="7" max="7" width="8.28515625" style="4" bestFit="1" customWidth="1"/>
    <col min="8" max="8" width="15.5703125" style="3" customWidth="1"/>
    <col min="9" max="9" width="10.140625" customWidth="1"/>
    <col min="10" max="10" width="70.140625" customWidth="1"/>
  </cols>
  <sheetData>
    <row r="1" spans="1:8" ht="24" customHeight="1" x14ac:dyDescent="0.2">
      <c r="B1" s="59" t="s">
        <v>41</v>
      </c>
    </row>
    <row r="2" spans="1:8" ht="16.5" x14ac:dyDescent="0.25">
      <c r="A2" s="503" t="s">
        <v>106</v>
      </c>
      <c r="B2" s="503"/>
      <c r="C2" s="503"/>
      <c r="D2" s="503"/>
      <c r="E2" s="503"/>
      <c r="F2" s="503"/>
      <c r="G2" s="503"/>
    </row>
    <row r="3" spans="1:8" ht="15.6" customHeight="1" x14ac:dyDescent="0.2">
      <c r="A3" s="504"/>
      <c r="B3" s="504"/>
      <c r="C3" s="504"/>
      <c r="D3" s="504"/>
      <c r="E3" s="504"/>
      <c r="F3" s="504"/>
      <c r="G3" s="504"/>
    </row>
    <row r="4" spans="1:8" ht="15.75" x14ac:dyDescent="0.2">
      <c r="A4" s="150" t="s">
        <v>0</v>
      </c>
      <c r="B4" s="7" t="s">
        <v>10</v>
      </c>
      <c r="C4" s="7" t="s">
        <v>1</v>
      </c>
      <c r="D4" s="7" t="s">
        <v>2</v>
      </c>
      <c r="E4" s="151" t="s">
        <v>31</v>
      </c>
      <c r="F4" s="7" t="s">
        <v>32</v>
      </c>
      <c r="G4" s="7" t="s">
        <v>3</v>
      </c>
    </row>
    <row r="5" spans="1:8" s="94" customFormat="1" ht="20.25" customHeight="1" x14ac:dyDescent="0.2">
      <c r="A5" s="143" t="s">
        <v>287</v>
      </c>
      <c r="B5" s="144" t="s">
        <v>103</v>
      </c>
      <c r="C5" s="143"/>
      <c r="D5" s="143"/>
      <c r="E5" s="142"/>
      <c r="F5" s="141"/>
      <c r="G5" s="145"/>
      <c r="H5" s="93"/>
    </row>
    <row r="6" spans="1:8" s="112" customFormat="1" ht="42.75" customHeight="1" x14ac:dyDescent="0.2">
      <c r="A6" s="152" t="s">
        <v>288</v>
      </c>
      <c r="B6" s="159" t="s">
        <v>289</v>
      </c>
      <c r="C6" s="160"/>
      <c r="D6" s="160"/>
      <c r="E6" s="162"/>
      <c r="F6" s="163">
        <f>SUM(F7:F12)</f>
        <v>6035000</v>
      </c>
      <c r="G6" s="160"/>
      <c r="H6" s="164"/>
    </row>
    <row r="7" spans="1:8" s="94" customFormat="1" ht="18.75" x14ac:dyDescent="0.2">
      <c r="A7" s="136">
        <v>1</v>
      </c>
      <c r="B7" s="146" t="s">
        <v>290</v>
      </c>
      <c r="C7" s="137" t="s">
        <v>291</v>
      </c>
      <c r="D7" s="137">
        <v>20</v>
      </c>
      <c r="E7" s="138">
        <v>42500</v>
      </c>
      <c r="F7" s="139">
        <f t="shared" ref="F7:F12" si="0">E7*D7</f>
        <v>850000</v>
      </c>
      <c r="G7" s="140"/>
      <c r="H7" s="93"/>
    </row>
    <row r="8" spans="1:8" s="94" customFormat="1" ht="18.75" x14ac:dyDescent="0.2">
      <c r="A8" s="136">
        <v>2</v>
      </c>
      <c r="B8" s="146" t="s">
        <v>292</v>
      </c>
      <c r="C8" s="137" t="s">
        <v>291</v>
      </c>
      <c r="D8" s="137">
        <v>20</v>
      </c>
      <c r="E8" s="138">
        <v>34000</v>
      </c>
      <c r="F8" s="139">
        <f t="shared" si="0"/>
        <v>680000</v>
      </c>
      <c r="G8" s="140"/>
      <c r="H8" s="93"/>
    </row>
    <row r="9" spans="1:8" s="94" customFormat="1" ht="18.75" x14ac:dyDescent="0.2">
      <c r="A9" s="136">
        <v>3</v>
      </c>
      <c r="B9" s="146" t="s">
        <v>293</v>
      </c>
      <c r="C9" s="137" t="s">
        <v>291</v>
      </c>
      <c r="D9" s="137">
        <v>20</v>
      </c>
      <c r="E9" s="138">
        <v>42500</v>
      </c>
      <c r="F9" s="139">
        <f t="shared" si="0"/>
        <v>850000</v>
      </c>
      <c r="G9" s="140"/>
      <c r="H9" s="93"/>
    </row>
    <row r="10" spans="1:8" s="94" customFormat="1" ht="18.75" x14ac:dyDescent="0.2">
      <c r="A10" s="136">
        <v>4</v>
      </c>
      <c r="B10" s="146" t="s">
        <v>294</v>
      </c>
      <c r="C10" s="137" t="s">
        <v>291</v>
      </c>
      <c r="D10" s="137">
        <v>20</v>
      </c>
      <c r="E10" s="138">
        <v>51000</v>
      </c>
      <c r="F10" s="139">
        <f t="shared" si="0"/>
        <v>1020000</v>
      </c>
      <c r="G10" s="140"/>
      <c r="H10" s="93"/>
    </row>
    <row r="11" spans="1:8" s="94" customFormat="1" ht="18.75" x14ac:dyDescent="0.2">
      <c r="A11" s="136">
        <v>5</v>
      </c>
      <c r="B11" s="146" t="s">
        <v>295</v>
      </c>
      <c r="C11" s="137" t="s">
        <v>291</v>
      </c>
      <c r="D11" s="137">
        <v>20</v>
      </c>
      <c r="E11" s="138">
        <v>68000</v>
      </c>
      <c r="F11" s="139">
        <f t="shared" si="0"/>
        <v>1360000</v>
      </c>
      <c r="G11" s="140"/>
      <c r="H11" s="93"/>
    </row>
    <row r="12" spans="1:8" ht="18.75" x14ac:dyDescent="0.2">
      <c r="A12" s="143">
        <v>6</v>
      </c>
      <c r="B12" s="147" t="s">
        <v>296</v>
      </c>
      <c r="C12" s="137" t="s">
        <v>291</v>
      </c>
      <c r="D12" s="137">
        <v>20</v>
      </c>
      <c r="E12" s="138">
        <v>63750</v>
      </c>
      <c r="F12" s="139">
        <f t="shared" si="0"/>
        <v>1275000</v>
      </c>
      <c r="G12" s="140"/>
    </row>
    <row r="13" spans="1:8" s="158" customFormat="1" ht="39" x14ac:dyDescent="0.2">
      <c r="A13" s="152" t="s">
        <v>297</v>
      </c>
      <c r="B13" s="159" t="s">
        <v>298</v>
      </c>
      <c r="C13" s="160"/>
      <c r="D13" s="160"/>
      <c r="E13" s="154"/>
      <c r="F13" s="155">
        <f>SUM(F14:F20)</f>
        <v>18320000</v>
      </c>
      <c r="G13" s="156"/>
      <c r="H13" s="157"/>
    </row>
    <row r="14" spans="1:8" ht="56.25" x14ac:dyDescent="0.2">
      <c r="A14" s="136">
        <v>7</v>
      </c>
      <c r="B14" s="148" t="s">
        <v>1020</v>
      </c>
      <c r="C14" s="137" t="s">
        <v>291</v>
      </c>
      <c r="D14" s="137">
        <v>20</v>
      </c>
      <c r="E14" s="138">
        <v>63750</v>
      </c>
      <c r="F14" s="139">
        <f>D14*E14</f>
        <v>1275000</v>
      </c>
      <c r="G14" s="140"/>
    </row>
    <row r="15" spans="1:8" ht="56.25" x14ac:dyDescent="0.2">
      <c r="A15" s="136">
        <v>8</v>
      </c>
      <c r="B15" s="148" t="s">
        <v>1021</v>
      </c>
      <c r="C15" s="137" t="s">
        <v>291</v>
      </c>
      <c r="D15" s="137">
        <v>20</v>
      </c>
      <c r="E15" s="138">
        <v>102000</v>
      </c>
      <c r="F15" s="139">
        <f t="shared" ref="F15:F20" si="1">D15*E15</f>
        <v>2040000</v>
      </c>
      <c r="G15" s="140"/>
    </row>
    <row r="16" spans="1:8" ht="56.25" x14ac:dyDescent="0.2">
      <c r="A16" s="136">
        <v>9</v>
      </c>
      <c r="B16" s="148" t="s">
        <v>1022</v>
      </c>
      <c r="C16" s="137" t="s">
        <v>291</v>
      </c>
      <c r="D16" s="137">
        <v>20</v>
      </c>
      <c r="E16" s="138">
        <v>297500</v>
      </c>
      <c r="F16" s="139">
        <f t="shared" si="1"/>
        <v>5950000</v>
      </c>
      <c r="G16" s="140"/>
    </row>
    <row r="17" spans="1:8" ht="56.25" x14ac:dyDescent="0.2">
      <c r="A17" s="136">
        <v>10</v>
      </c>
      <c r="B17" s="148" t="s">
        <v>1023</v>
      </c>
      <c r="C17" s="137" t="s">
        <v>291</v>
      </c>
      <c r="D17" s="137">
        <v>20</v>
      </c>
      <c r="E17" s="138">
        <v>382500</v>
      </c>
      <c r="F17" s="139">
        <f t="shared" si="1"/>
        <v>7650000</v>
      </c>
      <c r="G17" s="140"/>
    </row>
    <row r="18" spans="1:8" ht="37.5" x14ac:dyDescent="0.2">
      <c r="A18" s="136">
        <v>11</v>
      </c>
      <c r="B18" s="148" t="s">
        <v>1026</v>
      </c>
      <c r="C18" s="137" t="s">
        <v>291</v>
      </c>
      <c r="D18" s="137">
        <v>20</v>
      </c>
      <c r="E18" s="138">
        <v>29750</v>
      </c>
      <c r="F18" s="139">
        <f t="shared" si="1"/>
        <v>595000</v>
      </c>
      <c r="G18" s="140"/>
    </row>
    <row r="19" spans="1:8" ht="37.5" x14ac:dyDescent="0.2">
      <c r="A19" s="136">
        <v>12</v>
      </c>
      <c r="B19" s="148" t="s">
        <v>1024</v>
      </c>
      <c r="C19" s="137" t="s">
        <v>291</v>
      </c>
      <c r="D19" s="137">
        <v>20</v>
      </c>
      <c r="E19" s="138">
        <v>25500</v>
      </c>
      <c r="F19" s="139">
        <f t="shared" si="1"/>
        <v>510000</v>
      </c>
      <c r="G19" s="140"/>
    </row>
    <row r="20" spans="1:8" ht="56.25" x14ac:dyDescent="0.2">
      <c r="A20" s="136">
        <v>13</v>
      </c>
      <c r="B20" s="148" t="s">
        <v>1025</v>
      </c>
      <c r="C20" s="137" t="s">
        <v>68</v>
      </c>
      <c r="D20" s="137">
        <v>20</v>
      </c>
      <c r="E20" s="138">
        <v>15000</v>
      </c>
      <c r="F20" s="139">
        <f t="shared" si="1"/>
        <v>300000</v>
      </c>
      <c r="G20" s="140"/>
    </row>
    <row r="21" spans="1:8" s="158" customFormat="1" ht="19.5" x14ac:dyDescent="0.2">
      <c r="A21" s="152" t="s">
        <v>300</v>
      </c>
      <c r="B21" s="153" t="s">
        <v>301</v>
      </c>
      <c r="C21" s="160"/>
      <c r="D21" s="160"/>
      <c r="E21" s="154"/>
      <c r="F21" s="155">
        <f>SUM(F22:F29)</f>
        <v>20394896</v>
      </c>
      <c r="G21" s="156"/>
      <c r="H21" s="157"/>
    </row>
    <row r="22" spans="1:8" ht="18.75" x14ac:dyDescent="0.2">
      <c r="A22" s="136">
        <v>14</v>
      </c>
      <c r="B22" s="352" t="s">
        <v>932</v>
      </c>
      <c r="C22" s="137" t="s">
        <v>291</v>
      </c>
      <c r="D22" s="137">
        <v>10</v>
      </c>
      <c r="E22" s="138">
        <v>136000</v>
      </c>
      <c r="F22" s="139">
        <f>E22*D22</f>
        <v>1360000</v>
      </c>
      <c r="G22" s="140"/>
    </row>
    <row r="23" spans="1:8" ht="37.5" x14ac:dyDescent="0.2">
      <c r="A23" s="136">
        <v>15</v>
      </c>
      <c r="B23" s="352" t="s">
        <v>302</v>
      </c>
      <c r="C23" s="137" t="s">
        <v>291</v>
      </c>
      <c r="D23" s="137">
        <v>10</v>
      </c>
      <c r="E23" s="138">
        <v>136000</v>
      </c>
      <c r="F23" s="139">
        <f t="shared" ref="F23:F29" si="2">E23*D23</f>
        <v>1360000</v>
      </c>
      <c r="G23" s="140"/>
    </row>
    <row r="24" spans="1:8" ht="33" x14ac:dyDescent="0.2">
      <c r="A24" s="136">
        <v>16</v>
      </c>
      <c r="B24" s="353" t="s">
        <v>927</v>
      </c>
      <c r="C24" s="351" t="s">
        <v>291</v>
      </c>
      <c r="D24" s="136">
        <v>10</v>
      </c>
      <c r="E24" s="138">
        <v>425000</v>
      </c>
      <c r="F24" s="139">
        <f t="shared" si="2"/>
        <v>4250000</v>
      </c>
      <c r="G24" s="140"/>
    </row>
    <row r="25" spans="1:8" ht="33" x14ac:dyDescent="0.2">
      <c r="A25" s="136">
        <v>17</v>
      </c>
      <c r="B25" s="353" t="s">
        <v>928</v>
      </c>
      <c r="C25" s="351" t="s">
        <v>291</v>
      </c>
      <c r="D25" s="137">
        <v>10</v>
      </c>
      <c r="E25" s="138">
        <v>450000</v>
      </c>
      <c r="F25" s="139">
        <f t="shared" si="2"/>
        <v>4500000</v>
      </c>
      <c r="G25" s="140"/>
    </row>
    <row r="26" spans="1:8" ht="33" x14ac:dyDescent="0.2">
      <c r="A26" s="136">
        <v>18</v>
      </c>
      <c r="B26" s="353" t="s">
        <v>929</v>
      </c>
      <c r="C26" s="351" t="s">
        <v>291</v>
      </c>
      <c r="D26" s="137">
        <v>10</v>
      </c>
      <c r="E26" s="138">
        <v>263500</v>
      </c>
      <c r="F26" s="139">
        <f t="shared" si="2"/>
        <v>2635000</v>
      </c>
      <c r="G26" s="140"/>
    </row>
    <row r="27" spans="1:8" ht="33" x14ac:dyDescent="0.2">
      <c r="A27" s="136">
        <v>19</v>
      </c>
      <c r="B27" s="353" t="s">
        <v>930</v>
      </c>
      <c r="C27" s="351" t="s">
        <v>291</v>
      </c>
      <c r="D27" s="137">
        <v>10</v>
      </c>
      <c r="E27" s="138">
        <v>204000</v>
      </c>
      <c r="F27" s="139">
        <f t="shared" si="2"/>
        <v>2040000</v>
      </c>
      <c r="G27" s="140"/>
    </row>
    <row r="28" spans="1:8" ht="33" x14ac:dyDescent="0.2">
      <c r="A28" s="136">
        <v>20</v>
      </c>
      <c r="B28" s="353" t="s">
        <v>931</v>
      </c>
      <c r="C28" s="351" t="s">
        <v>291</v>
      </c>
      <c r="D28" s="137">
        <v>41</v>
      </c>
      <c r="E28" s="138">
        <v>49756</v>
      </c>
      <c r="F28" s="139">
        <f t="shared" si="2"/>
        <v>2039996</v>
      </c>
      <c r="G28" s="140"/>
    </row>
    <row r="29" spans="1:8" ht="33" x14ac:dyDescent="0.2">
      <c r="A29" s="136">
        <v>21</v>
      </c>
      <c r="B29" s="350" t="s">
        <v>1027</v>
      </c>
      <c r="C29" s="351" t="s">
        <v>291</v>
      </c>
      <c r="D29" s="137">
        <v>41</v>
      </c>
      <c r="E29" s="138">
        <v>53900</v>
      </c>
      <c r="F29" s="139">
        <f t="shared" si="2"/>
        <v>2209900</v>
      </c>
      <c r="G29" s="140"/>
    </row>
    <row r="30" spans="1:8" ht="18.75" x14ac:dyDescent="0.2">
      <c r="A30" s="502" t="s">
        <v>305</v>
      </c>
      <c r="B30" s="502"/>
      <c r="C30" s="502"/>
      <c r="D30" s="502"/>
      <c r="E30" s="502"/>
      <c r="F30" s="166">
        <f>F21+F13+F6</f>
        <v>44749896</v>
      </c>
      <c r="G30" s="149"/>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6"/>
  <sheetViews>
    <sheetView topLeftCell="A167" zoomScale="90" zoomScaleNormal="90" zoomScalePageLayoutView="55" workbookViewId="0">
      <selection activeCell="F12" sqref="F12"/>
    </sheetView>
  </sheetViews>
  <sheetFormatPr defaultRowHeight="16.5" x14ac:dyDescent="0.25"/>
  <cols>
    <col min="1" max="1" width="4.28515625" style="454" bestFit="1" customWidth="1"/>
    <col min="2" max="2" width="10" style="454" bestFit="1" customWidth="1"/>
    <col min="3" max="3" width="39.42578125" style="2" customWidth="1"/>
    <col min="4" max="4" width="8.140625" style="2" customWidth="1"/>
    <col min="5" max="5" width="21.7109375" style="134" bestFit="1" customWidth="1"/>
    <col min="6" max="6" width="13.28515625" style="128" bestFit="1" customWidth="1"/>
    <col min="7" max="7" width="15.85546875" style="121" bestFit="1" customWidth="1"/>
    <col min="8" max="8" width="12.28515625" style="117" bestFit="1" customWidth="1"/>
    <col min="9" max="9" width="15.85546875" style="1" bestFit="1" customWidth="1"/>
    <col min="10" max="10" width="18.140625" style="1" customWidth="1"/>
    <col min="11" max="16384" width="9.140625" style="1"/>
  </cols>
  <sheetData>
    <row r="1" spans="1:10" ht="18.75" x14ac:dyDescent="0.25">
      <c r="B1" s="511" t="s">
        <v>42</v>
      </c>
      <c r="C1" s="511"/>
      <c r="D1" s="11"/>
      <c r="E1" s="131"/>
      <c r="F1" s="125"/>
      <c r="G1" s="118"/>
      <c r="H1" s="118"/>
      <c r="I1" s="122"/>
      <c r="J1" s="11"/>
    </row>
    <row r="2" spans="1:10" ht="18.75" x14ac:dyDescent="0.25">
      <c r="B2" s="511" t="s">
        <v>107</v>
      </c>
      <c r="C2" s="511"/>
      <c r="D2" s="511"/>
      <c r="E2" s="511"/>
      <c r="F2" s="511"/>
      <c r="G2" s="511"/>
      <c r="H2" s="511"/>
      <c r="I2" s="511"/>
      <c r="J2" s="51"/>
    </row>
    <row r="3" spans="1:10" ht="18.75" x14ac:dyDescent="0.25">
      <c r="B3" s="512" t="s">
        <v>97</v>
      </c>
      <c r="C3" s="512"/>
      <c r="D3" s="512"/>
      <c r="E3" s="512"/>
      <c r="F3" s="512"/>
      <c r="G3" s="512"/>
      <c r="H3" s="512"/>
      <c r="I3" s="512"/>
      <c r="J3" s="52"/>
    </row>
    <row r="4" spans="1:10" ht="18.75" x14ac:dyDescent="0.25">
      <c r="B4" s="512"/>
      <c r="C4" s="512"/>
      <c r="D4" s="512"/>
      <c r="E4" s="512"/>
      <c r="F4" s="512"/>
      <c r="G4" s="512"/>
      <c r="H4" s="512"/>
      <c r="I4" s="512"/>
      <c r="J4" s="52"/>
    </row>
    <row r="5" spans="1:10" ht="49.5" x14ac:dyDescent="0.25">
      <c r="A5" s="455" t="s">
        <v>0</v>
      </c>
      <c r="B5" s="455" t="s">
        <v>6</v>
      </c>
      <c r="C5" s="13" t="s">
        <v>96</v>
      </c>
      <c r="D5" s="5" t="s">
        <v>47</v>
      </c>
      <c r="E5" s="13" t="s">
        <v>46</v>
      </c>
      <c r="F5" s="124" t="s">
        <v>44</v>
      </c>
      <c r="G5" s="115" t="s">
        <v>57</v>
      </c>
      <c r="H5" s="115" t="s">
        <v>45</v>
      </c>
      <c r="I5" s="5" t="s">
        <v>32</v>
      </c>
    </row>
    <row r="6" spans="1:10" x14ac:dyDescent="0.25">
      <c r="A6" s="456" t="s">
        <v>48</v>
      </c>
      <c r="B6" s="456" t="s">
        <v>49</v>
      </c>
      <c r="C6" s="61" t="s">
        <v>50</v>
      </c>
      <c r="D6" s="60" t="s">
        <v>51</v>
      </c>
      <c r="E6" s="61" t="s">
        <v>52</v>
      </c>
      <c r="F6" s="124" t="s">
        <v>53</v>
      </c>
      <c r="G6" s="115" t="s">
        <v>54</v>
      </c>
      <c r="H6" s="115" t="s">
        <v>55</v>
      </c>
      <c r="I6" s="60" t="s">
        <v>70</v>
      </c>
    </row>
    <row r="7" spans="1:10" x14ac:dyDescent="0.25">
      <c r="A7" s="457" t="s">
        <v>142</v>
      </c>
      <c r="B7" s="457" t="s">
        <v>145</v>
      </c>
      <c r="C7" s="114" t="s">
        <v>144</v>
      </c>
      <c r="D7" s="113" t="s">
        <v>148</v>
      </c>
      <c r="E7" s="132" t="s">
        <v>151</v>
      </c>
      <c r="F7" s="126">
        <v>64.061099999999996</v>
      </c>
      <c r="G7" s="119">
        <v>90113409</v>
      </c>
      <c r="H7" s="119">
        <v>192242</v>
      </c>
      <c r="I7" s="119">
        <v>36525980</v>
      </c>
      <c r="J7" s="474"/>
    </row>
    <row r="8" spans="1:10" x14ac:dyDescent="0.25">
      <c r="A8" s="457" t="s">
        <v>143</v>
      </c>
      <c r="B8" s="457" t="s">
        <v>146</v>
      </c>
      <c r="C8" s="114" t="s">
        <v>147</v>
      </c>
      <c r="D8" s="113" t="s">
        <v>149</v>
      </c>
      <c r="E8" s="132" t="s">
        <v>150</v>
      </c>
      <c r="F8" s="123">
        <v>48.576000000000008</v>
      </c>
      <c r="G8" s="119">
        <v>63877440</v>
      </c>
      <c r="H8" s="119">
        <v>136272</v>
      </c>
      <c r="I8" s="119">
        <v>12264480</v>
      </c>
      <c r="J8" s="129"/>
    </row>
    <row r="9" spans="1:10" ht="37.5" x14ac:dyDescent="0.25">
      <c r="A9" s="457" t="s">
        <v>152</v>
      </c>
      <c r="B9" s="458" t="s">
        <v>109</v>
      </c>
      <c r="C9" s="412" t="s">
        <v>110</v>
      </c>
      <c r="D9" s="411">
        <v>80</v>
      </c>
      <c r="E9" s="98" t="s">
        <v>283</v>
      </c>
      <c r="F9" s="413">
        <v>59.6736</v>
      </c>
      <c r="G9" s="414">
        <v>78470784</v>
      </c>
      <c r="H9" s="415">
        <v>167403.6</v>
      </c>
      <c r="I9" s="416">
        <f>D9*H9</f>
        <v>13392288</v>
      </c>
      <c r="J9" s="50"/>
    </row>
    <row r="10" spans="1:10" ht="45" customHeight="1" x14ac:dyDescent="0.25">
      <c r="A10" s="459">
        <v>4</v>
      </c>
      <c r="B10" s="458" t="s">
        <v>111</v>
      </c>
      <c r="C10" s="412" t="s">
        <v>112</v>
      </c>
      <c r="D10" s="411">
        <v>100</v>
      </c>
      <c r="E10" s="98" t="s">
        <v>284</v>
      </c>
      <c r="F10" s="417">
        <v>43.556399999999996</v>
      </c>
      <c r="G10" s="414">
        <v>57276666</v>
      </c>
      <c r="H10" s="415">
        <v>122190.12</v>
      </c>
      <c r="I10" s="416">
        <f t="shared" ref="I10:I73" si="0">D10*H10</f>
        <v>12219012</v>
      </c>
      <c r="J10" s="50"/>
    </row>
    <row r="11" spans="1:10" ht="18.75" x14ac:dyDescent="0.25">
      <c r="A11" s="459">
        <v>5</v>
      </c>
      <c r="B11" s="458" t="s">
        <v>114</v>
      </c>
      <c r="C11" s="412" t="s">
        <v>113</v>
      </c>
      <c r="D11" s="411">
        <v>100</v>
      </c>
      <c r="E11" s="98" t="s">
        <v>285</v>
      </c>
      <c r="F11" s="417">
        <v>34.040000000000006</v>
      </c>
      <c r="G11" s="414">
        <v>44777600</v>
      </c>
      <c r="H11" s="415">
        <v>95525.040000000008</v>
      </c>
      <c r="I11" s="416">
        <f t="shared" si="0"/>
        <v>9552504</v>
      </c>
      <c r="J11" s="50"/>
    </row>
    <row r="12" spans="1:10" ht="37.5" x14ac:dyDescent="0.25">
      <c r="A12" s="459">
        <v>6</v>
      </c>
      <c r="B12" s="458" t="s">
        <v>115</v>
      </c>
      <c r="C12" s="412" t="s">
        <v>116</v>
      </c>
      <c r="D12" s="411">
        <v>40</v>
      </c>
      <c r="E12" s="98" t="s">
        <v>286</v>
      </c>
      <c r="F12" s="417">
        <v>52.081200000000003</v>
      </c>
      <c r="G12" s="414">
        <v>68486778</v>
      </c>
      <c r="H12" s="415">
        <v>146104.91999999998</v>
      </c>
      <c r="I12" s="416">
        <f t="shared" si="0"/>
        <v>5844196.7999999989</v>
      </c>
      <c r="J12" s="50"/>
    </row>
    <row r="13" spans="1:10" ht="37.5" x14ac:dyDescent="0.25">
      <c r="A13" s="459">
        <v>7</v>
      </c>
      <c r="B13" s="458" t="s">
        <v>117</v>
      </c>
      <c r="C13" s="412" t="s">
        <v>118</v>
      </c>
      <c r="D13" s="411">
        <v>60</v>
      </c>
      <c r="E13" s="98" t="s">
        <v>284</v>
      </c>
      <c r="F13" s="417">
        <v>43.556399999999996</v>
      </c>
      <c r="G13" s="414">
        <v>57276666</v>
      </c>
      <c r="H13" s="415">
        <v>122190.12</v>
      </c>
      <c r="I13" s="416">
        <f t="shared" si="0"/>
        <v>7331407.1999999993</v>
      </c>
      <c r="J13" s="50"/>
    </row>
    <row r="14" spans="1:10" ht="70.5" customHeight="1" x14ac:dyDescent="0.25">
      <c r="A14" s="459">
        <v>8</v>
      </c>
      <c r="B14" s="458" t="s">
        <v>119</v>
      </c>
      <c r="C14" s="412" t="s">
        <v>120</v>
      </c>
      <c r="D14" s="411">
        <v>80</v>
      </c>
      <c r="E14" s="98" t="s">
        <v>285</v>
      </c>
      <c r="F14" s="417">
        <v>34.040000000000006</v>
      </c>
      <c r="G14" s="414">
        <v>44777600</v>
      </c>
      <c r="H14" s="415">
        <v>95525.040000000008</v>
      </c>
      <c r="I14" s="416">
        <f t="shared" si="0"/>
        <v>7642003.2000000011</v>
      </c>
      <c r="J14" s="50"/>
    </row>
    <row r="15" spans="1:10" ht="39" customHeight="1" x14ac:dyDescent="0.25">
      <c r="A15" s="459">
        <v>9</v>
      </c>
      <c r="B15" s="458" t="s">
        <v>121</v>
      </c>
      <c r="C15" s="412" t="s">
        <v>122</v>
      </c>
      <c r="D15" s="411">
        <v>60</v>
      </c>
      <c r="E15" s="98" t="s">
        <v>286</v>
      </c>
      <c r="F15" s="417">
        <v>52.081200000000003</v>
      </c>
      <c r="G15" s="414">
        <v>68486778</v>
      </c>
      <c r="H15" s="415">
        <v>146104.91999999998</v>
      </c>
      <c r="I15" s="416">
        <f t="shared" si="0"/>
        <v>8766295.1999999993</v>
      </c>
      <c r="J15" s="50"/>
    </row>
    <row r="16" spans="1:10" ht="44.25" customHeight="1" x14ac:dyDescent="0.25">
      <c r="A16" s="459">
        <v>10</v>
      </c>
      <c r="B16" s="458" t="s">
        <v>124</v>
      </c>
      <c r="C16" s="412" t="s">
        <v>123</v>
      </c>
      <c r="D16" s="411">
        <v>80</v>
      </c>
      <c r="E16" s="98" t="s">
        <v>283</v>
      </c>
      <c r="F16" s="413">
        <v>59.6736</v>
      </c>
      <c r="G16" s="414">
        <v>78470784</v>
      </c>
      <c r="H16" s="415">
        <v>167403.6</v>
      </c>
      <c r="I16" s="416">
        <f t="shared" si="0"/>
        <v>13392288</v>
      </c>
      <c r="J16" s="50"/>
    </row>
    <row r="17" spans="1:10" ht="44.25" customHeight="1" x14ac:dyDescent="0.25">
      <c r="A17" s="459">
        <v>11</v>
      </c>
      <c r="B17" s="458" t="s">
        <v>125</v>
      </c>
      <c r="C17" s="412" t="s">
        <v>126</v>
      </c>
      <c r="D17" s="411">
        <v>80</v>
      </c>
      <c r="E17" s="98" t="s">
        <v>285</v>
      </c>
      <c r="F17" s="417">
        <v>34.040000000000006</v>
      </c>
      <c r="G17" s="414">
        <v>44777600</v>
      </c>
      <c r="H17" s="415">
        <v>95525.040000000008</v>
      </c>
      <c r="I17" s="416">
        <f t="shared" si="0"/>
        <v>7642003.2000000011</v>
      </c>
      <c r="J17" s="50"/>
    </row>
    <row r="18" spans="1:10" ht="37.5" x14ac:dyDescent="0.25">
      <c r="A18" s="459">
        <v>12</v>
      </c>
      <c r="B18" s="458" t="s">
        <v>127</v>
      </c>
      <c r="C18" s="412" t="s">
        <v>128</v>
      </c>
      <c r="D18" s="411">
        <v>80</v>
      </c>
      <c r="E18" s="98" t="s">
        <v>286</v>
      </c>
      <c r="F18" s="417">
        <v>52.081200000000003</v>
      </c>
      <c r="G18" s="414">
        <v>68486778</v>
      </c>
      <c r="H18" s="415">
        <v>146104.91999999998</v>
      </c>
      <c r="I18" s="416">
        <f>D18*H18</f>
        <v>11688393.599999998</v>
      </c>
      <c r="J18" s="50"/>
    </row>
    <row r="19" spans="1:10" ht="56.25" x14ac:dyDescent="0.25">
      <c r="A19" s="459">
        <v>13</v>
      </c>
      <c r="B19" s="458" t="s">
        <v>129</v>
      </c>
      <c r="C19" s="412" t="s">
        <v>130</v>
      </c>
      <c r="D19" s="411">
        <v>80</v>
      </c>
      <c r="E19" s="98" t="s">
        <v>283</v>
      </c>
      <c r="F19" s="413">
        <v>59.6736</v>
      </c>
      <c r="G19" s="414">
        <v>78470784</v>
      </c>
      <c r="H19" s="415">
        <v>167403.6</v>
      </c>
      <c r="I19" s="416">
        <f t="shared" si="0"/>
        <v>13392288</v>
      </c>
      <c r="J19" s="50"/>
    </row>
    <row r="20" spans="1:10" ht="37.5" x14ac:dyDescent="0.25">
      <c r="A20" s="459">
        <v>14</v>
      </c>
      <c r="B20" s="458" t="s">
        <v>133</v>
      </c>
      <c r="C20" s="412" t="s">
        <v>131</v>
      </c>
      <c r="D20" s="411">
        <v>40</v>
      </c>
      <c r="E20" s="98" t="s">
        <v>284</v>
      </c>
      <c r="F20" s="417">
        <v>43.556399999999996</v>
      </c>
      <c r="G20" s="414">
        <v>57276666</v>
      </c>
      <c r="H20" s="415">
        <v>122190.12</v>
      </c>
      <c r="I20" s="416">
        <f>D20*H20</f>
        <v>4887604.8</v>
      </c>
      <c r="J20" s="50"/>
    </row>
    <row r="21" spans="1:10" ht="18.75" x14ac:dyDescent="0.25">
      <c r="A21" s="459">
        <v>15</v>
      </c>
      <c r="B21" s="458" t="s">
        <v>132</v>
      </c>
      <c r="C21" s="412" t="s">
        <v>134</v>
      </c>
      <c r="D21" s="411">
        <v>80</v>
      </c>
      <c r="E21" s="98" t="s">
        <v>286</v>
      </c>
      <c r="F21" s="417">
        <v>52.081200000000003</v>
      </c>
      <c r="G21" s="414">
        <v>68486778</v>
      </c>
      <c r="H21" s="415">
        <v>146104.91999999998</v>
      </c>
      <c r="I21" s="416">
        <f>D21*H21</f>
        <v>11688393.599999998</v>
      </c>
      <c r="J21" s="50"/>
    </row>
    <row r="22" spans="1:10" ht="37.5" x14ac:dyDescent="0.25">
      <c r="A22" s="459">
        <v>16</v>
      </c>
      <c r="B22" s="458" t="s">
        <v>135</v>
      </c>
      <c r="C22" s="412" t="s">
        <v>136</v>
      </c>
      <c r="D22" s="411">
        <v>80</v>
      </c>
      <c r="E22" s="98" t="s">
        <v>283</v>
      </c>
      <c r="F22" s="413">
        <v>59.6736</v>
      </c>
      <c r="G22" s="414">
        <v>78470784</v>
      </c>
      <c r="H22" s="415">
        <v>167403.6</v>
      </c>
      <c r="I22" s="416">
        <f t="shared" si="0"/>
        <v>13392288</v>
      </c>
      <c r="J22" s="50"/>
    </row>
    <row r="23" spans="1:10" ht="42" customHeight="1" x14ac:dyDescent="0.25">
      <c r="A23" s="505">
        <v>17</v>
      </c>
      <c r="B23" s="508" t="s">
        <v>1067</v>
      </c>
      <c r="C23" s="412" t="s">
        <v>137</v>
      </c>
      <c r="D23" s="411">
        <v>112</v>
      </c>
      <c r="E23" s="98"/>
      <c r="F23" s="413"/>
      <c r="G23" s="414"/>
      <c r="H23" s="415"/>
      <c r="I23" s="416">
        <f t="shared" si="0"/>
        <v>0</v>
      </c>
      <c r="J23" s="50"/>
    </row>
    <row r="24" spans="1:10" ht="56.25" x14ac:dyDescent="0.25">
      <c r="A24" s="506"/>
      <c r="B24" s="509"/>
      <c r="C24" s="412" t="s">
        <v>138</v>
      </c>
      <c r="D24" s="411">
        <v>16</v>
      </c>
      <c r="E24" s="98" t="s">
        <v>284</v>
      </c>
      <c r="F24" s="417">
        <v>43.556399999999996</v>
      </c>
      <c r="G24" s="414">
        <v>57276666</v>
      </c>
      <c r="H24" s="415">
        <v>122190.12</v>
      </c>
      <c r="I24" s="416">
        <f t="shared" si="0"/>
        <v>1955041.92</v>
      </c>
      <c r="J24" s="50"/>
    </row>
    <row r="25" spans="1:10" ht="37.5" x14ac:dyDescent="0.25">
      <c r="A25" s="506"/>
      <c r="B25" s="509"/>
      <c r="C25" s="412" t="s">
        <v>139</v>
      </c>
      <c r="D25" s="411">
        <v>32</v>
      </c>
      <c r="E25" s="98" t="s">
        <v>284</v>
      </c>
      <c r="F25" s="417">
        <v>43.556399999999996</v>
      </c>
      <c r="G25" s="414">
        <v>57276666</v>
      </c>
      <c r="H25" s="415">
        <v>122190.12</v>
      </c>
      <c r="I25" s="416">
        <f t="shared" si="0"/>
        <v>3910083.84</v>
      </c>
      <c r="J25" s="50"/>
    </row>
    <row r="26" spans="1:10" ht="93.75" x14ac:dyDescent="0.25">
      <c r="A26" s="506"/>
      <c r="B26" s="509"/>
      <c r="C26" s="412" t="s">
        <v>140</v>
      </c>
      <c r="D26" s="411">
        <v>32</v>
      </c>
      <c r="E26" s="98" t="s">
        <v>284</v>
      </c>
      <c r="F26" s="417">
        <v>43.556399999999996</v>
      </c>
      <c r="G26" s="414">
        <v>57276666</v>
      </c>
      <c r="H26" s="415">
        <v>122190.12</v>
      </c>
      <c r="I26" s="416">
        <f t="shared" si="0"/>
        <v>3910083.84</v>
      </c>
      <c r="J26" s="50"/>
    </row>
    <row r="27" spans="1:10" ht="93.75" x14ac:dyDescent="0.25">
      <c r="A27" s="507"/>
      <c r="B27" s="510"/>
      <c r="C27" s="412" t="s">
        <v>141</v>
      </c>
      <c r="D27" s="411">
        <v>32</v>
      </c>
      <c r="E27" s="98" t="s">
        <v>284</v>
      </c>
      <c r="F27" s="417">
        <v>43.556399999999996</v>
      </c>
      <c r="G27" s="414">
        <v>57276666</v>
      </c>
      <c r="H27" s="415">
        <v>122190.12</v>
      </c>
      <c r="I27" s="416">
        <f t="shared" si="0"/>
        <v>3910083.84</v>
      </c>
      <c r="J27" s="50"/>
    </row>
    <row r="28" spans="1:10" ht="43.5" customHeight="1" x14ac:dyDescent="0.25">
      <c r="A28" s="505">
        <v>18</v>
      </c>
      <c r="B28" s="508" t="s">
        <v>163</v>
      </c>
      <c r="C28" s="412" t="s">
        <v>175</v>
      </c>
      <c r="D28" s="411">
        <v>108</v>
      </c>
      <c r="E28" s="98"/>
      <c r="F28" s="413"/>
      <c r="G28" s="414"/>
      <c r="H28" s="415"/>
      <c r="I28" s="416">
        <f t="shared" si="0"/>
        <v>0</v>
      </c>
      <c r="J28" s="50"/>
    </row>
    <row r="29" spans="1:10" ht="145.5" customHeight="1" x14ac:dyDescent="0.25">
      <c r="A29" s="506"/>
      <c r="B29" s="509"/>
      <c r="C29" s="412" t="s">
        <v>154</v>
      </c>
      <c r="D29" s="411">
        <v>19</v>
      </c>
      <c r="E29" s="98" t="s">
        <v>283</v>
      </c>
      <c r="F29" s="413">
        <v>59.6736</v>
      </c>
      <c r="G29" s="414">
        <v>78470784</v>
      </c>
      <c r="H29" s="415">
        <v>167403.6</v>
      </c>
      <c r="I29" s="416">
        <f t="shared" si="0"/>
        <v>3180668.4</v>
      </c>
      <c r="J29" s="50"/>
    </row>
    <row r="30" spans="1:10" ht="43.5" customHeight="1" x14ac:dyDescent="0.25">
      <c r="A30" s="506"/>
      <c r="B30" s="509"/>
      <c r="C30" s="412" t="s">
        <v>155</v>
      </c>
      <c r="D30" s="411">
        <v>8</v>
      </c>
      <c r="E30" s="98" t="s">
        <v>283</v>
      </c>
      <c r="F30" s="413">
        <v>59.6736</v>
      </c>
      <c r="G30" s="414">
        <v>78470784</v>
      </c>
      <c r="H30" s="415">
        <v>167403.6</v>
      </c>
      <c r="I30" s="416">
        <f t="shared" si="0"/>
        <v>1339228.8</v>
      </c>
      <c r="J30" s="50"/>
    </row>
    <row r="31" spans="1:10" ht="63" customHeight="1" x14ac:dyDescent="0.25">
      <c r="A31" s="506"/>
      <c r="B31" s="509"/>
      <c r="C31" s="412" t="s">
        <v>156</v>
      </c>
      <c r="D31" s="411">
        <v>8</v>
      </c>
      <c r="E31" s="98" t="s">
        <v>283</v>
      </c>
      <c r="F31" s="413">
        <v>59.6736</v>
      </c>
      <c r="G31" s="414">
        <v>78470784</v>
      </c>
      <c r="H31" s="415">
        <v>167403.6</v>
      </c>
      <c r="I31" s="416">
        <f t="shared" si="0"/>
        <v>1339228.8</v>
      </c>
      <c r="J31" s="50"/>
    </row>
    <row r="32" spans="1:10" ht="113.25" customHeight="1" x14ac:dyDescent="0.25">
      <c r="A32" s="506"/>
      <c r="B32" s="509"/>
      <c r="C32" s="412" t="s">
        <v>157</v>
      </c>
      <c r="D32" s="411">
        <v>16</v>
      </c>
      <c r="E32" s="98" t="s">
        <v>283</v>
      </c>
      <c r="F32" s="413">
        <v>59.6736</v>
      </c>
      <c r="G32" s="414">
        <v>78470784</v>
      </c>
      <c r="H32" s="415">
        <v>167403.6</v>
      </c>
      <c r="I32" s="416">
        <f t="shared" si="0"/>
        <v>2678457.6</v>
      </c>
      <c r="J32" s="50"/>
    </row>
    <row r="33" spans="1:10" ht="42.75" customHeight="1" x14ac:dyDescent="0.25">
      <c r="A33" s="506"/>
      <c r="B33" s="509"/>
      <c r="C33" s="412" t="s">
        <v>158</v>
      </c>
      <c r="D33" s="411">
        <v>8</v>
      </c>
      <c r="E33" s="98" t="s">
        <v>283</v>
      </c>
      <c r="F33" s="413">
        <v>59.6736</v>
      </c>
      <c r="G33" s="414">
        <v>78470784</v>
      </c>
      <c r="H33" s="415">
        <v>167403.6</v>
      </c>
      <c r="I33" s="416">
        <f t="shared" si="0"/>
        <v>1339228.8</v>
      </c>
      <c r="J33" s="50"/>
    </row>
    <row r="34" spans="1:10" ht="37.5" customHeight="1" x14ac:dyDescent="0.25">
      <c r="A34" s="506"/>
      <c r="B34" s="509"/>
      <c r="C34" s="412" t="s">
        <v>159</v>
      </c>
      <c r="D34" s="411">
        <v>8</v>
      </c>
      <c r="E34" s="98" t="s">
        <v>283</v>
      </c>
      <c r="F34" s="413">
        <v>59.6736</v>
      </c>
      <c r="G34" s="414">
        <v>78470784</v>
      </c>
      <c r="H34" s="415">
        <v>167403.6</v>
      </c>
      <c r="I34" s="416">
        <f t="shared" si="0"/>
        <v>1339228.8</v>
      </c>
      <c r="J34" s="50"/>
    </row>
    <row r="35" spans="1:10" ht="122.25" customHeight="1" x14ac:dyDescent="0.25">
      <c r="A35" s="507"/>
      <c r="B35" s="510"/>
      <c r="C35" s="412" t="s">
        <v>160</v>
      </c>
      <c r="D35" s="411">
        <v>41</v>
      </c>
      <c r="E35" s="98" t="s">
        <v>283</v>
      </c>
      <c r="F35" s="413">
        <v>59.6736</v>
      </c>
      <c r="G35" s="414">
        <v>78470784</v>
      </c>
      <c r="H35" s="415">
        <v>167403.6</v>
      </c>
      <c r="I35" s="416">
        <f t="shared" si="0"/>
        <v>6863547.6000000006</v>
      </c>
      <c r="J35" s="50"/>
    </row>
    <row r="36" spans="1:10" ht="47.25" customHeight="1" x14ac:dyDescent="0.25">
      <c r="A36" s="505">
        <v>19</v>
      </c>
      <c r="B36" s="508" t="s">
        <v>164</v>
      </c>
      <c r="C36" s="412" t="s">
        <v>161</v>
      </c>
      <c r="D36" s="411">
        <v>153</v>
      </c>
      <c r="E36" s="98"/>
      <c r="F36" s="413"/>
      <c r="G36" s="414"/>
      <c r="H36" s="415"/>
      <c r="I36" s="416">
        <f t="shared" si="0"/>
        <v>0</v>
      </c>
      <c r="J36" s="50"/>
    </row>
    <row r="37" spans="1:10" ht="55.5" customHeight="1" x14ac:dyDescent="0.25">
      <c r="A37" s="506"/>
      <c r="B37" s="509"/>
      <c r="C37" s="412" t="s">
        <v>162</v>
      </c>
      <c r="D37" s="411">
        <v>16</v>
      </c>
      <c r="E37" s="98" t="s">
        <v>285</v>
      </c>
      <c r="F37" s="417">
        <v>34.040000000000006</v>
      </c>
      <c r="G37" s="414">
        <v>44777600</v>
      </c>
      <c r="H37" s="415">
        <v>95525.040000000008</v>
      </c>
      <c r="I37" s="416">
        <f t="shared" si="0"/>
        <v>1528400.6400000001</v>
      </c>
      <c r="J37" s="50"/>
    </row>
    <row r="38" spans="1:10" ht="57.75" customHeight="1" x14ac:dyDescent="0.25">
      <c r="A38" s="506"/>
      <c r="B38" s="509"/>
      <c r="C38" s="412" t="s">
        <v>165</v>
      </c>
      <c r="D38" s="411">
        <v>8</v>
      </c>
      <c r="E38" s="98" t="s">
        <v>285</v>
      </c>
      <c r="F38" s="417">
        <v>34.040000000000006</v>
      </c>
      <c r="G38" s="414">
        <v>44777600</v>
      </c>
      <c r="H38" s="415">
        <v>95525.040000000008</v>
      </c>
      <c r="I38" s="416">
        <f t="shared" si="0"/>
        <v>764200.32000000007</v>
      </c>
      <c r="J38" s="50"/>
    </row>
    <row r="39" spans="1:10" ht="117.75" customHeight="1" x14ac:dyDescent="0.25">
      <c r="A39" s="506"/>
      <c r="B39" s="509"/>
      <c r="C39" s="412" t="s">
        <v>176</v>
      </c>
      <c r="D39" s="411">
        <v>24</v>
      </c>
      <c r="E39" s="98" t="s">
        <v>285</v>
      </c>
      <c r="F39" s="417">
        <v>34.040000000000006</v>
      </c>
      <c r="G39" s="414">
        <v>44777600</v>
      </c>
      <c r="H39" s="415">
        <v>95525.040000000008</v>
      </c>
      <c r="I39" s="416">
        <f t="shared" si="0"/>
        <v>2292600.96</v>
      </c>
      <c r="J39" s="50"/>
    </row>
    <row r="40" spans="1:10" ht="64.5" customHeight="1" x14ac:dyDescent="0.25">
      <c r="A40" s="506"/>
      <c r="B40" s="509"/>
      <c r="C40" s="412" t="s">
        <v>166</v>
      </c>
      <c r="D40" s="411">
        <v>8</v>
      </c>
      <c r="E40" s="98" t="s">
        <v>285</v>
      </c>
      <c r="F40" s="417">
        <v>34.040000000000006</v>
      </c>
      <c r="G40" s="414">
        <v>44777600</v>
      </c>
      <c r="H40" s="415">
        <v>95525.040000000008</v>
      </c>
      <c r="I40" s="416">
        <f t="shared" si="0"/>
        <v>764200.32000000007</v>
      </c>
      <c r="J40" s="50"/>
    </row>
    <row r="41" spans="1:10" ht="42" customHeight="1" x14ac:dyDescent="0.25">
      <c r="A41" s="506"/>
      <c r="B41" s="509"/>
      <c r="C41" s="412" t="s">
        <v>167</v>
      </c>
      <c r="D41" s="411">
        <v>12</v>
      </c>
      <c r="E41" s="98" t="s">
        <v>285</v>
      </c>
      <c r="F41" s="417">
        <v>34.040000000000006</v>
      </c>
      <c r="G41" s="414">
        <v>44777600</v>
      </c>
      <c r="H41" s="415">
        <v>95525.040000000008</v>
      </c>
      <c r="I41" s="416">
        <f t="shared" si="0"/>
        <v>1146300.48</v>
      </c>
      <c r="J41" s="50"/>
    </row>
    <row r="42" spans="1:10" ht="66.75" customHeight="1" x14ac:dyDescent="0.25">
      <c r="A42" s="506"/>
      <c r="B42" s="509"/>
      <c r="C42" s="412" t="s">
        <v>168</v>
      </c>
      <c r="D42" s="411">
        <v>8</v>
      </c>
      <c r="E42" s="98" t="s">
        <v>285</v>
      </c>
      <c r="F42" s="417">
        <v>34.040000000000006</v>
      </c>
      <c r="G42" s="414">
        <v>44777600</v>
      </c>
      <c r="H42" s="415">
        <v>95525.040000000008</v>
      </c>
      <c r="I42" s="416">
        <f t="shared" si="0"/>
        <v>764200.32000000007</v>
      </c>
      <c r="J42" s="50"/>
    </row>
    <row r="43" spans="1:10" ht="75" x14ac:dyDescent="0.25">
      <c r="A43" s="506"/>
      <c r="B43" s="509"/>
      <c r="C43" s="412" t="s">
        <v>169</v>
      </c>
      <c r="D43" s="411">
        <v>8</v>
      </c>
      <c r="E43" s="98" t="s">
        <v>285</v>
      </c>
      <c r="F43" s="417">
        <v>34.040000000000006</v>
      </c>
      <c r="G43" s="414">
        <v>44777600</v>
      </c>
      <c r="H43" s="415">
        <v>95525.040000000008</v>
      </c>
      <c r="I43" s="416">
        <f t="shared" si="0"/>
        <v>764200.32000000007</v>
      </c>
      <c r="J43" s="50"/>
    </row>
    <row r="44" spans="1:10" ht="61.5" customHeight="1" x14ac:dyDescent="0.25">
      <c r="A44" s="506"/>
      <c r="B44" s="509"/>
      <c r="C44" s="412" t="s">
        <v>170</v>
      </c>
      <c r="D44" s="411">
        <v>8</v>
      </c>
      <c r="E44" s="98" t="s">
        <v>285</v>
      </c>
      <c r="F44" s="417">
        <v>34.040000000000006</v>
      </c>
      <c r="G44" s="414">
        <v>44777600</v>
      </c>
      <c r="H44" s="415">
        <v>95525.040000000008</v>
      </c>
      <c r="I44" s="416">
        <f t="shared" si="0"/>
        <v>764200.32000000007</v>
      </c>
      <c r="J44" s="50"/>
    </row>
    <row r="45" spans="1:10" ht="57" customHeight="1" x14ac:dyDescent="0.25">
      <c r="A45" s="506"/>
      <c r="B45" s="509"/>
      <c r="C45" s="412" t="s">
        <v>171</v>
      </c>
      <c r="D45" s="411">
        <v>12</v>
      </c>
      <c r="E45" s="98" t="s">
        <v>285</v>
      </c>
      <c r="F45" s="417">
        <v>34.040000000000006</v>
      </c>
      <c r="G45" s="414">
        <v>44777600</v>
      </c>
      <c r="H45" s="415">
        <v>95525.040000000008</v>
      </c>
      <c r="I45" s="416">
        <f t="shared" si="0"/>
        <v>1146300.48</v>
      </c>
      <c r="J45" s="50"/>
    </row>
    <row r="46" spans="1:10" ht="25.5" customHeight="1" x14ac:dyDescent="0.25">
      <c r="A46" s="506"/>
      <c r="B46" s="509"/>
      <c r="C46" s="412" t="s">
        <v>172</v>
      </c>
      <c r="D46" s="411">
        <v>8</v>
      </c>
      <c r="E46" s="98" t="s">
        <v>285</v>
      </c>
      <c r="F46" s="417">
        <v>34.040000000000006</v>
      </c>
      <c r="G46" s="414">
        <v>44777600</v>
      </c>
      <c r="H46" s="415">
        <v>95525.040000000008</v>
      </c>
      <c r="I46" s="416">
        <f t="shared" si="0"/>
        <v>764200.32000000007</v>
      </c>
      <c r="J46" s="50"/>
    </row>
    <row r="47" spans="1:10" ht="43.5" customHeight="1" x14ac:dyDescent="0.25">
      <c r="A47" s="506"/>
      <c r="B47" s="509"/>
      <c r="C47" s="412" t="s">
        <v>173</v>
      </c>
      <c r="D47" s="411">
        <v>25</v>
      </c>
      <c r="E47" s="98" t="s">
        <v>285</v>
      </c>
      <c r="F47" s="417">
        <v>34.040000000000006</v>
      </c>
      <c r="G47" s="414">
        <v>44777600</v>
      </c>
      <c r="H47" s="415">
        <v>95525.040000000008</v>
      </c>
      <c r="I47" s="416">
        <f t="shared" si="0"/>
        <v>2388126</v>
      </c>
      <c r="J47" s="50"/>
    </row>
    <row r="48" spans="1:10" ht="21.75" customHeight="1" x14ac:dyDescent="0.25">
      <c r="A48" s="507"/>
      <c r="B48" s="510"/>
      <c r="C48" s="412" t="s">
        <v>174</v>
      </c>
      <c r="D48" s="411">
        <v>16</v>
      </c>
      <c r="E48" s="98" t="s">
        <v>285</v>
      </c>
      <c r="F48" s="417">
        <v>34.040000000000006</v>
      </c>
      <c r="G48" s="414">
        <v>44777600</v>
      </c>
      <c r="H48" s="415">
        <v>95525.040000000008</v>
      </c>
      <c r="I48" s="416">
        <f t="shared" si="0"/>
        <v>1528400.6400000001</v>
      </c>
      <c r="J48" s="50"/>
    </row>
    <row r="49" spans="1:10" ht="43.5" customHeight="1" x14ac:dyDescent="0.25">
      <c r="A49" s="505">
        <v>20</v>
      </c>
      <c r="B49" s="508" t="s">
        <v>188</v>
      </c>
      <c r="C49" s="412" t="s">
        <v>177</v>
      </c>
      <c r="D49" s="411">
        <v>401</v>
      </c>
      <c r="E49" s="98"/>
      <c r="F49" s="413"/>
      <c r="G49" s="414"/>
      <c r="H49" s="415"/>
      <c r="I49" s="416">
        <f t="shared" si="0"/>
        <v>0</v>
      </c>
      <c r="J49" s="50"/>
    </row>
    <row r="50" spans="1:10" ht="69" customHeight="1" x14ac:dyDescent="0.25">
      <c r="A50" s="506"/>
      <c r="B50" s="509"/>
      <c r="C50" s="412" t="s">
        <v>178</v>
      </c>
      <c r="D50" s="411">
        <v>16</v>
      </c>
      <c r="E50" s="98" t="s">
        <v>286</v>
      </c>
      <c r="F50" s="417">
        <v>52.081200000000003</v>
      </c>
      <c r="G50" s="414">
        <v>68486778</v>
      </c>
      <c r="H50" s="415">
        <v>146104.91999999998</v>
      </c>
      <c r="I50" s="416">
        <f t="shared" si="0"/>
        <v>2337678.7199999997</v>
      </c>
      <c r="J50" s="50"/>
    </row>
    <row r="51" spans="1:10" ht="70.5" customHeight="1" x14ac:dyDescent="0.25">
      <c r="A51" s="506"/>
      <c r="B51" s="509"/>
      <c r="C51" s="412" t="s">
        <v>179</v>
      </c>
      <c r="D51" s="411">
        <v>40</v>
      </c>
      <c r="E51" s="98" t="s">
        <v>286</v>
      </c>
      <c r="F51" s="417">
        <v>52.081200000000003</v>
      </c>
      <c r="G51" s="414">
        <v>68486778</v>
      </c>
      <c r="H51" s="415">
        <v>146104.91999999998</v>
      </c>
      <c r="I51" s="416">
        <f t="shared" si="0"/>
        <v>5844196.7999999989</v>
      </c>
      <c r="J51" s="50"/>
    </row>
    <row r="52" spans="1:10" ht="78" customHeight="1" x14ac:dyDescent="0.25">
      <c r="A52" s="506"/>
      <c r="B52" s="509"/>
      <c r="C52" s="412" t="s">
        <v>180</v>
      </c>
      <c r="D52" s="411">
        <v>24</v>
      </c>
      <c r="E52" s="98" t="s">
        <v>286</v>
      </c>
      <c r="F52" s="417">
        <v>52.081200000000003</v>
      </c>
      <c r="G52" s="414">
        <v>68486778</v>
      </c>
      <c r="H52" s="415">
        <v>146104.91999999998</v>
      </c>
      <c r="I52" s="416">
        <f t="shared" si="0"/>
        <v>3506518.0799999996</v>
      </c>
      <c r="J52" s="50"/>
    </row>
    <row r="53" spans="1:10" ht="93.75" x14ac:dyDescent="0.25">
      <c r="A53" s="506"/>
      <c r="B53" s="509"/>
      <c r="C53" s="412" t="s">
        <v>181</v>
      </c>
      <c r="D53" s="411">
        <v>56</v>
      </c>
      <c r="E53" s="98" t="s">
        <v>286</v>
      </c>
      <c r="F53" s="417">
        <v>52.081200000000003</v>
      </c>
      <c r="G53" s="414">
        <v>68486778</v>
      </c>
      <c r="H53" s="415">
        <v>146104.91999999998</v>
      </c>
      <c r="I53" s="416">
        <f t="shared" si="0"/>
        <v>8181875.5199999996</v>
      </c>
      <c r="J53" s="50"/>
    </row>
    <row r="54" spans="1:10" ht="75" x14ac:dyDescent="0.25">
      <c r="A54" s="506"/>
      <c r="B54" s="509"/>
      <c r="C54" s="412" t="s">
        <v>182</v>
      </c>
      <c r="D54" s="411">
        <v>40</v>
      </c>
      <c r="E54" s="98" t="s">
        <v>286</v>
      </c>
      <c r="F54" s="417">
        <v>52.081200000000003</v>
      </c>
      <c r="G54" s="414">
        <v>68486778</v>
      </c>
      <c r="H54" s="415">
        <v>146104.91999999998</v>
      </c>
      <c r="I54" s="416">
        <f t="shared" si="0"/>
        <v>5844196.7999999989</v>
      </c>
      <c r="J54" s="50"/>
    </row>
    <row r="55" spans="1:10" ht="37.5" x14ac:dyDescent="0.25">
      <c r="A55" s="506"/>
      <c r="B55" s="509"/>
      <c r="C55" s="412" t="s">
        <v>1028</v>
      </c>
      <c r="D55" s="411">
        <v>24</v>
      </c>
      <c r="E55" s="98" t="s">
        <v>286</v>
      </c>
      <c r="F55" s="417">
        <v>52.081200000000003</v>
      </c>
      <c r="G55" s="414">
        <v>68486778</v>
      </c>
      <c r="H55" s="415">
        <v>146104.91999999998</v>
      </c>
      <c r="I55" s="416">
        <f t="shared" si="0"/>
        <v>3506518.0799999996</v>
      </c>
      <c r="J55" s="50"/>
    </row>
    <row r="56" spans="1:10" ht="75" x14ac:dyDescent="0.25">
      <c r="A56" s="506"/>
      <c r="B56" s="509"/>
      <c r="C56" s="412" t="s">
        <v>183</v>
      </c>
      <c r="D56" s="411">
        <v>74</v>
      </c>
      <c r="E56" s="98" t="s">
        <v>286</v>
      </c>
      <c r="F56" s="417">
        <v>52.081200000000003</v>
      </c>
      <c r="G56" s="414">
        <v>68486778</v>
      </c>
      <c r="H56" s="415">
        <v>146104.91999999998</v>
      </c>
      <c r="I56" s="416">
        <f t="shared" si="0"/>
        <v>10811764.079999998</v>
      </c>
      <c r="J56" s="50"/>
    </row>
    <row r="57" spans="1:10" ht="56.25" x14ac:dyDescent="0.25">
      <c r="A57" s="506"/>
      <c r="B57" s="509"/>
      <c r="C57" s="412" t="s">
        <v>184</v>
      </c>
      <c r="D57" s="411">
        <v>24</v>
      </c>
      <c r="E57" s="98" t="s">
        <v>286</v>
      </c>
      <c r="F57" s="417">
        <v>52.081200000000003</v>
      </c>
      <c r="G57" s="414">
        <v>68486778</v>
      </c>
      <c r="H57" s="415">
        <v>146104.91999999998</v>
      </c>
      <c r="I57" s="416">
        <f t="shared" si="0"/>
        <v>3506518.0799999996</v>
      </c>
      <c r="J57" s="50"/>
    </row>
    <row r="58" spans="1:10" ht="37.5" x14ac:dyDescent="0.25">
      <c r="A58" s="506"/>
      <c r="B58" s="509"/>
      <c r="C58" s="412" t="s">
        <v>185</v>
      </c>
      <c r="D58" s="411">
        <v>21</v>
      </c>
      <c r="E58" s="98" t="s">
        <v>286</v>
      </c>
      <c r="F58" s="417">
        <v>52.081200000000003</v>
      </c>
      <c r="G58" s="414">
        <v>68486778</v>
      </c>
      <c r="H58" s="415">
        <v>146104.91999999998</v>
      </c>
      <c r="I58" s="416">
        <f t="shared" si="0"/>
        <v>3068203.32</v>
      </c>
      <c r="J58" s="50"/>
    </row>
    <row r="59" spans="1:10" ht="37.5" x14ac:dyDescent="0.25">
      <c r="A59" s="506"/>
      <c r="B59" s="509"/>
      <c r="C59" s="412" t="s">
        <v>186</v>
      </c>
      <c r="D59" s="411">
        <v>50</v>
      </c>
      <c r="E59" s="98" t="s">
        <v>286</v>
      </c>
      <c r="F59" s="417">
        <v>52.081200000000003</v>
      </c>
      <c r="G59" s="414">
        <v>68486778</v>
      </c>
      <c r="H59" s="415">
        <v>146104.91999999998</v>
      </c>
      <c r="I59" s="416">
        <f t="shared" si="0"/>
        <v>7305245.9999999991</v>
      </c>
      <c r="J59" s="50"/>
    </row>
    <row r="60" spans="1:10" ht="37.5" x14ac:dyDescent="0.25">
      <c r="A60" s="507"/>
      <c r="B60" s="510"/>
      <c r="C60" s="412" t="s">
        <v>187</v>
      </c>
      <c r="D60" s="411">
        <v>32</v>
      </c>
      <c r="E60" s="98" t="s">
        <v>286</v>
      </c>
      <c r="F60" s="417">
        <v>52.081200000000003</v>
      </c>
      <c r="G60" s="414">
        <v>68486778</v>
      </c>
      <c r="H60" s="415">
        <v>146104.91999999998</v>
      </c>
      <c r="I60" s="416">
        <f t="shared" si="0"/>
        <v>4675357.4399999995</v>
      </c>
      <c r="J60" s="50"/>
    </row>
    <row r="61" spans="1:10" ht="37.5" x14ac:dyDescent="0.25">
      <c r="A61" s="505">
        <v>21</v>
      </c>
      <c r="B61" s="508" t="s">
        <v>202</v>
      </c>
      <c r="C61" s="412" t="s">
        <v>189</v>
      </c>
      <c r="D61" s="411">
        <v>322</v>
      </c>
      <c r="E61" s="98"/>
      <c r="F61" s="413"/>
      <c r="G61" s="414"/>
      <c r="H61" s="415"/>
      <c r="I61" s="416">
        <f t="shared" si="0"/>
        <v>0</v>
      </c>
      <c r="J61" s="50"/>
    </row>
    <row r="62" spans="1:10" ht="75" x14ac:dyDescent="0.25">
      <c r="A62" s="506"/>
      <c r="B62" s="509"/>
      <c r="C62" s="412" t="s">
        <v>190</v>
      </c>
      <c r="D62" s="411">
        <v>16</v>
      </c>
      <c r="E62" s="98" t="s">
        <v>285</v>
      </c>
      <c r="F62" s="417">
        <v>34.040000000000006</v>
      </c>
      <c r="G62" s="414">
        <v>44777600</v>
      </c>
      <c r="H62" s="415">
        <v>95525.040000000008</v>
      </c>
      <c r="I62" s="416">
        <f t="shared" si="0"/>
        <v>1528400.6400000001</v>
      </c>
      <c r="J62" s="50"/>
    </row>
    <row r="63" spans="1:10" ht="112.5" x14ac:dyDescent="0.25">
      <c r="A63" s="506"/>
      <c r="B63" s="509"/>
      <c r="C63" s="412" t="s">
        <v>191</v>
      </c>
      <c r="D63" s="411">
        <v>72</v>
      </c>
      <c r="E63" s="98" t="s">
        <v>285</v>
      </c>
      <c r="F63" s="417">
        <v>34.040000000000006</v>
      </c>
      <c r="G63" s="414">
        <v>44777600</v>
      </c>
      <c r="H63" s="415">
        <v>95525.040000000008</v>
      </c>
      <c r="I63" s="416">
        <f t="shared" si="0"/>
        <v>6877802.8800000008</v>
      </c>
      <c r="J63" s="50"/>
    </row>
    <row r="64" spans="1:10" ht="56.25" x14ac:dyDescent="0.25">
      <c r="A64" s="506"/>
      <c r="B64" s="509"/>
      <c r="C64" s="412" t="s">
        <v>192</v>
      </c>
      <c r="D64" s="411">
        <v>32</v>
      </c>
      <c r="E64" s="98" t="s">
        <v>285</v>
      </c>
      <c r="F64" s="417">
        <v>34.040000000000006</v>
      </c>
      <c r="G64" s="414">
        <v>44777600</v>
      </c>
      <c r="H64" s="415">
        <v>95525.040000000008</v>
      </c>
      <c r="I64" s="416">
        <f t="shared" si="0"/>
        <v>3056801.2800000003</v>
      </c>
      <c r="J64" s="50"/>
    </row>
    <row r="65" spans="1:10" ht="37.5" x14ac:dyDescent="0.25">
      <c r="A65" s="506"/>
      <c r="B65" s="509"/>
      <c r="C65" s="412" t="s">
        <v>193</v>
      </c>
      <c r="D65" s="411">
        <v>8</v>
      </c>
      <c r="E65" s="98" t="s">
        <v>285</v>
      </c>
      <c r="F65" s="417">
        <v>34.040000000000006</v>
      </c>
      <c r="G65" s="414">
        <v>44777600</v>
      </c>
      <c r="H65" s="415">
        <v>95525.040000000008</v>
      </c>
      <c r="I65" s="416">
        <f t="shared" si="0"/>
        <v>764200.32000000007</v>
      </c>
      <c r="J65" s="50"/>
    </row>
    <row r="66" spans="1:10" ht="150" x14ac:dyDescent="0.25">
      <c r="A66" s="506"/>
      <c r="B66" s="509"/>
      <c r="C66" s="412" t="s">
        <v>194</v>
      </c>
      <c r="D66" s="411">
        <v>40</v>
      </c>
      <c r="E66" s="98" t="s">
        <v>285</v>
      </c>
      <c r="F66" s="417">
        <v>34.040000000000006</v>
      </c>
      <c r="G66" s="414">
        <v>44777600</v>
      </c>
      <c r="H66" s="415">
        <v>95525.040000000008</v>
      </c>
      <c r="I66" s="416">
        <f t="shared" si="0"/>
        <v>3821001.6000000006</v>
      </c>
      <c r="J66" s="50"/>
    </row>
    <row r="67" spans="1:10" ht="56.25" x14ac:dyDescent="0.25">
      <c r="A67" s="506"/>
      <c r="B67" s="509"/>
      <c r="C67" s="412" t="s">
        <v>195</v>
      </c>
      <c r="D67" s="411">
        <v>16</v>
      </c>
      <c r="E67" s="98" t="s">
        <v>285</v>
      </c>
      <c r="F67" s="417">
        <v>34.040000000000006</v>
      </c>
      <c r="G67" s="414">
        <v>44777600</v>
      </c>
      <c r="H67" s="415">
        <v>95525.040000000008</v>
      </c>
      <c r="I67" s="416">
        <f t="shared" si="0"/>
        <v>1528400.6400000001</v>
      </c>
      <c r="J67" s="50"/>
    </row>
    <row r="68" spans="1:10" ht="56.25" x14ac:dyDescent="0.25">
      <c r="A68" s="506"/>
      <c r="B68" s="509"/>
      <c r="C68" s="412" t="s">
        <v>196</v>
      </c>
      <c r="D68" s="411">
        <v>16</v>
      </c>
      <c r="E68" s="98" t="s">
        <v>285</v>
      </c>
      <c r="F68" s="417">
        <v>34.040000000000006</v>
      </c>
      <c r="G68" s="414">
        <v>44777600</v>
      </c>
      <c r="H68" s="415">
        <v>95525.040000000008</v>
      </c>
      <c r="I68" s="416">
        <f t="shared" si="0"/>
        <v>1528400.6400000001</v>
      </c>
      <c r="J68" s="50"/>
    </row>
    <row r="69" spans="1:10" ht="93.75" x14ac:dyDescent="0.25">
      <c r="A69" s="506"/>
      <c r="B69" s="509"/>
      <c r="C69" s="412" t="s">
        <v>197</v>
      </c>
      <c r="D69" s="411">
        <v>24</v>
      </c>
      <c r="E69" s="98" t="s">
        <v>285</v>
      </c>
      <c r="F69" s="417">
        <v>34.040000000000006</v>
      </c>
      <c r="G69" s="414">
        <v>44777600</v>
      </c>
      <c r="H69" s="415">
        <v>95525.040000000008</v>
      </c>
      <c r="I69" s="416">
        <f t="shared" si="0"/>
        <v>2292600.96</v>
      </c>
      <c r="J69" s="50"/>
    </row>
    <row r="70" spans="1:10" ht="93.75" x14ac:dyDescent="0.25">
      <c r="A70" s="506"/>
      <c r="B70" s="509"/>
      <c r="C70" s="412" t="s">
        <v>198</v>
      </c>
      <c r="D70" s="411">
        <v>24</v>
      </c>
      <c r="E70" s="98" t="s">
        <v>285</v>
      </c>
      <c r="F70" s="417">
        <v>34.040000000000006</v>
      </c>
      <c r="G70" s="414">
        <v>44777600</v>
      </c>
      <c r="H70" s="415">
        <v>95525.040000000008</v>
      </c>
      <c r="I70" s="416">
        <f t="shared" si="0"/>
        <v>2292600.96</v>
      </c>
      <c r="J70" s="50"/>
    </row>
    <row r="71" spans="1:10" ht="75" x14ac:dyDescent="0.25">
      <c r="A71" s="506"/>
      <c r="B71" s="509"/>
      <c r="C71" s="412" t="s">
        <v>199</v>
      </c>
      <c r="D71" s="411">
        <v>26</v>
      </c>
      <c r="E71" s="98" t="s">
        <v>285</v>
      </c>
      <c r="F71" s="417">
        <v>34.040000000000006</v>
      </c>
      <c r="G71" s="414">
        <v>44777600</v>
      </c>
      <c r="H71" s="415">
        <v>95525.040000000008</v>
      </c>
      <c r="I71" s="416">
        <f t="shared" si="0"/>
        <v>2483651.04</v>
      </c>
      <c r="J71" s="50"/>
    </row>
    <row r="72" spans="1:10" ht="75" x14ac:dyDescent="0.25">
      <c r="A72" s="506"/>
      <c r="B72" s="509"/>
      <c r="C72" s="412" t="s">
        <v>200</v>
      </c>
      <c r="D72" s="411">
        <v>24</v>
      </c>
      <c r="E72" s="98" t="s">
        <v>285</v>
      </c>
      <c r="F72" s="417">
        <v>34.040000000000006</v>
      </c>
      <c r="G72" s="414">
        <v>44777600</v>
      </c>
      <c r="H72" s="415">
        <v>95525.040000000008</v>
      </c>
      <c r="I72" s="416">
        <f t="shared" si="0"/>
        <v>2292600.96</v>
      </c>
      <c r="J72" s="50"/>
    </row>
    <row r="73" spans="1:10" ht="93.75" x14ac:dyDescent="0.25">
      <c r="A73" s="507"/>
      <c r="B73" s="510"/>
      <c r="C73" s="412" t="s">
        <v>1029</v>
      </c>
      <c r="D73" s="411">
        <v>24</v>
      </c>
      <c r="E73" s="98" t="s">
        <v>285</v>
      </c>
      <c r="F73" s="417">
        <v>34.040000000000006</v>
      </c>
      <c r="G73" s="414">
        <v>44777600</v>
      </c>
      <c r="H73" s="415">
        <v>95525.040000000008</v>
      </c>
      <c r="I73" s="416">
        <f t="shared" si="0"/>
        <v>2292600.96</v>
      </c>
      <c r="J73" s="50"/>
    </row>
    <row r="74" spans="1:10" ht="56.25" x14ac:dyDescent="0.25">
      <c r="A74" s="505">
        <v>22</v>
      </c>
      <c r="B74" s="508" t="s">
        <v>203</v>
      </c>
      <c r="C74" s="412" t="s">
        <v>204</v>
      </c>
      <c r="D74" s="411">
        <v>502</v>
      </c>
      <c r="E74" s="98"/>
      <c r="F74" s="413"/>
      <c r="G74" s="414"/>
      <c r="H74" s="415"/>
      <c r="I74" s="416">
        <f t="shared" ref="I74:I137" si="1">D74*H74</f>
        <v>0</v>
      </c>
      <c r="J74" s="50"/>
    </row>
    <row r="75" spans="1:10" ht="150" x14ac:dyDescent="0.25">
      <c r="A75" s="506"/>
      <c r="B75" s="509"/>
      <c r="C75" s="412" t="s">
        <v>205</v>
      </c>
      <c r="D75" s="411">
        <v>50</v>
      </c>
      <c r="E75" s="98" t="s">
        <v>284</v>
      </c>
      <c r="F75" s="417">
        <v>43.556399999999996</v>
      </c>
      <c r="G75" s="414">
        <v>57276666</v>
      </c>
      <c r="H75" s="415">
        <v>122190.12</v>
      </c>
      <c r="I75" s="416">
        <f t="shared" si="1"/>
        <v>6109506</v>
      </c>
      <c r="J75" s="50"/>
    </row>
    <row r="76" spans="1:10" ht="56.25" x14ac:dyDescent="0.25">
      <c r="A76" s="506"/>
      <c r="B76" s="509"/>
      <c r="C76" s="412" t="s">
        <v>206</v>
      </c>
      <c r="D76" s="411">
        <v>16</v>
      </c>
      <c r="E76" s="98" t="s">
        <v>284</v>
      </c>
      <c r="F76" s="417">
        <v>43.556399999999996</v>
      </c>
      <c r="G76" s="414">
        <v>57276666</v>
      </c>
      <c r="H76" s="415">
        <v>122190.12</v>
      </c>
      <c r="I76" s="416">
        <f t="shared" si="1"/>
        <v>1955041.92</v>
      </c>
      <c r="J76" s="50"/>
    </row>
    <row r="77" spans="1:10" ht="37.5" x14ac:dyDescent="0.25">
      <c r="A77" s="506"/>
      <c r="B77" s="509"/>
      <c r="C77" s="412" t="s">
        <v>207</v>
      </c>
      <c r="D77" s="411">
        <v>24</v>
      </c>
      <c r="E77" s="98" t="s">
        <v>284</v>
      </c>
      <c r="F77" s="417">
        <v>43.556399999999996</v>
      </c>
      <c r="G77" s="414">
        <v>57276666</v>
      </c>
      <c r="H77" s="415">
        <v>122190.12</v>
      </c>
      <c r="I77" s="416">
        <f t="shared" si="1"/>
        <v>2932562.88</v>
      </c>
      <c r="J77" s="50"/>
    </row>
    <row r="78" spans="1:10" ht="75" x14ac:dyDescent="0.25">
      <c r="A78" s="506"/>
      <c r="B78" s="509"/>
      <c r="C78" s="412" t="s">
        <v>208</v>
      </c>
      <c r="D78" s="411">
        <v>21</v>
      </c>
      <c r="E78" s="98" t="s">
        <v>284</v>
      </c>
      <c r="F78" s="417">
        <v>43.556399999999996</v>
      </c>
      <c r="G78" s="414">
        <v>57276666</v>
      </c>
      <c r="H78" s="415">
        <v>122190.12</v>
      </c>
      <c r="I78" s="416">
        <f t="shared" si="1"/>
        <v>2565992.52</v>
      </c>
      <c r="J78" s="50"/>
    </row>
    <row r="79" spans="1:10" ht="93.75" x14ac:dyDescent="0.25">
      <c r="A79" s="506"/>
      <c r="B79" s="509"/>
      <c r="C79" s="412" t="s">
        <v>209</v>
      </c>
      <c r="D79" s="411">
        <v>48</v>
      </c>
      <c r="E79" s="98" t="s">
        <v>284</v>
      </c>
      <c r="F79" s="417">
        <v>43.556399999999996</v>
      </c>
      <c r="G79" s="414">
        <v>57276666</v>
      </c>
      <c r="H79" s="415">
        <v>122190.12</v>
      </c>
      <c r="I79" s="416">
        <f t="shared" si="1"/>
        <v>5865125.7599999998</v>
      </c>
      <c r="J79" s="50"/>
    </row>
    <row r="80" spans="1:10" ht="37.5" x14ac:dyDescent="0.25">
      <c r="A80" s="506"/>
      <c r="B80" s="509"/>
      <c r="C80" s="412" t="s">
        <v>210</v>
      </c>
      <c r="D80" s="411">
        <v>40</v>
      </c>
      <c r="E80" s="98" t="s">
        <v>284</v>
      </c>
      <c r="F80" s="417">
        <v>43.556399999999996</v>
      </c>
      <c r="G80" s="414">
        <v>57276666</v>
      </c>
      <c r="H80" s="415">
        <v>122190.12</v>
      </c>
      <c r="I80" s="416">
        <f t="shared" si="1"/>
        <v>4887604.8</v>
      </c>
      <c r="J80" s="50"/>
    </row>
    <row r="81" spans="1:10" ht="37.5" x14ac:dyDescent="0.25">
      <c r="A81" s="506"/>
      <c r="B81" s="509"/>
      <c r="C81" s="412" t="s">
        <v>211</v>
      </c>
      <c r="D81" s="411">
        <v>16</v>
      </c>
      <c r="E81" s="98" t="s">
        <v>284</v>
      </c>
      <c r="F81" s="417">
        <v>43.556399999999996</v>
      </c>
      <c r="G81" s="414">
        <v>57276666</v>
      </c>
      <c r="H81" s="415">
        <v>122190.12</v>
      </c>
      <c r="I81" s="416">
        <f t="shared" si="1"/>
        <v>1955041.92</v>
      </c>
      <c r="J81" s="50"/>
    </row>
    <row r="82" spans="1:10" ht="75" x14ac:dyDescent="0.25">
      <c r="A82" s="506"/>
      <c r="B82" s="509"/>
      <c r="C82" s="412" t="s">
        <v>1030</v>
      </c>
      <c r="D82" s="411">
        <v>41</v>
      </c>
      <c r="E82" s="98" t="s">
        <v>284</v>
      </c>
      <c r="F82" s="417">
        <v>43.556399999999996</v>
      </c>
      <c r="G82" s="414">
        <v>57276666</v>
      </c>
      <c r="H82" s="415">
        <v>122190.12</v>
      </c>
      <c r="I82" s="416">
        <f t="shared" si="1"/>
        <v>5009794.92</v>
      </c>
      <c r="J82" s="50"/>
    </row>
    <row r="83" spans="1:10" ht="93.75" x14ac:dyDescent="0.25">
      <c r="A83" s="506"/>
      <c r="B83" s="509"/>
      <c r="C83" s="412" t="s">
        <v>212</v>
      </c>
      <c r="D83" s="411">
        <v>40</v>
      </c>
      <c r="E83" s="98" t="s">
        <v>284</v>
      </c>
      <c r="F83" s="417">
        <v>43.556399999999996</v>
      </c>
      <c r="G83" s="414">
        <v>57276666</v>
      </c>
      <c r="H83" s="415">
        <v>122190.12</v>
      </c>
      <c r="I83" s="416">
        <f t="shared" si="1"/>
        <v>4887604.8</v>
      </c>
      <c r="J83" s="50"/>
    </row>
    <row r="84" spans="1:10" ht="37.5" x14ac:dyDescent="0.25">
      <c r="A84" s="506"/>
      <c r="B84" s="509"/>
      <c r="C84" s="412" t="s">
        <v>1031</v>
      </c>
      <c r="D84" s="411">
        <v>16</v>
      </c>
      <c r="E84" s="98" t="s">
        <v>284</v>
      </c>
      <c r="F84" s="417">
        <v>43.556399999999996</v>
      </c>
      <c r="G84" s="414">
        <v>57276666</v>
      </c>
      <c r="H84" s="415">
        <v>122190.12</v>
      </c>
      <c r="I84" s="416">
        <f t="shared" si="1"/>
        <v>1955041.92</v>
      </c>
      <c r="J84" s="50"/>
    </row>
    <row r="85" spans="1:10" ht="56.25" x14ac:dyDescent="0.25">
      <c r="A85" s="506"/>
      <c r="B85" s="509"/>
      <c r="C85" s="412" t="s">
        <v>213</v>
      </c>
      <c r="D85" s="411">
        <v>8</v>
      </c>
      <c r="E85" s="98" t="s">
        <v>284</v>
      </c>
      <c r="F85" s="417">
        <v>43.556399999999996</v>
      </c>
      <c r="G85" s="414">
        <v>57276666</v>
      </c>
      <c r="H85" s="415">
        <v>122190.12</v>
      </c>
      <c r="I85" s="416">
        <f t="shared" si="1"/>
        <v>977520.96</v>
      </c>
      <c r="J85" s="50"/>
    </row>
    <row r="86" spans="1:10" ht="56.25" x14ac:dyDescent="0.25">
      <c r="A86" s="506"/>
      <c r="B86" s="509"/>
      <c r="C86" s="412" t="s">
        <v>214</v>
      </c>
      <c r="D86" s="411">
        <v>40</v>
      </c>
      <c r="E86" s="98" t="s">
        <v>284</v>
      </c>
      <c r="F86" s="417">
        <v>43.556399999999996</v>
      </c>
      <c r="G86" s="414">
        <v>57276666</v>
      </c>
      <c r="H86" s="415">
        <v>122190.12</v>
      </c>
      <c r="I86" s="416">
        <f t="shared" si="1"/>
        <v>4887604.8</v>
      </c>
      <c r="J86" s="50"/>
    </row>
    <row r="87" spans="1:10" ht="18.75" x14ac:dyDescent="0.25">
      <c r="A87" s="506"/>
      <c r="B87" s="509"/>
      <c r="C87" s="412" t="s">
        <v>215</v>
      </c>
      <c r="D87" s="411">
        <v>20</v>
      </c>
      <c r="E87" s="98" t="s">
        <v>284</v>
      </c>
      <c r="F87" s="417">
        <v>43.556399999999996</v>
      </c>
      <c r="G87" s="414">
        <v>57276666</v>
      </c>
      <c r="H87" s="415">
        <v>122190.12</v>
      </c>
      <c r="I87" s="416">
        <f t="shared" si="1"/>
        <v>2443802.4</v>
      </c>
      <c r="J87" s="50"/>
    </row>
    <row r="88" spans="1:10" ht="56.25" x14ac:dyDescent="0.25">
      <c r="A88" s="506"/>
      <c r="B88" s="509"/>
      <c r="C88" s="412" t="s">
        <v>1032</v>
      </c>
      <c r="D88" s="411">
        <v>32</v>
      </c>
      <c r="E88" s="98" t="s">
        <v>284</v>
      </c>
      <c r="F88" s="417">
        <v>43.556399999999996</v>
      </c>
      <c r="G88" s="414">
        <v>57276666</v>
      </c>
      <c r="H88" s="415">
        <v>122190.12</v>
      </c>
      <c r="I88" s="416">
        <f t="shared" si="1"/>
        <v>3910083.84</v>
      </c>
      <c r="J88" s="50"/>
    </row>
    <row r="89" spans="1:10" ht="75" x14ac:dyDescent="0.25">
      <c r="A89" s="506"/>
      <c r="B89" s="509"/>
      <c r="C89" s="412" t="s">
        <v>216</v>
      </c>
      <c r="D89" s="411">
        <v>32</v>
      </c>
      <c r="E89" s="98" t="s">
        <v>284</v>
      </c>
      <c r="F89" s="417">
        <v>43.556399999999996</v>
      </c>
      <c r="G89" s="414">
        <v>57276666</v>
      </c>
      <c r="H89" s="415">
        <v>122190.12</v>
      </c>
      <c r="I89" s="416">
        <f t="shared" si="1"/>
        <v>3910083.84</v>
      </c>
      <c r="J89" s="50"/>
    </row>
    <row r="90" spans="1:10" ht="56.25" x14ac:dyDescent="0.25">
      <c r="A90" s="506"/>
      <c r="B90" s="509"/>
      <c r="C90" s="412" t="s">
        <v>217</v>
      </c>
      <c r="D90" s="411">
        <v>34</v>
      </c>
      <c r="E90" s="98" t="s">
        <v>284</v>
      </c>
      <c r="F90" s="417">
        <v>43.556399999999996</v>
      </c>
      <c r="G90" s="414">
        <v>57276666</v>
      </c>
      <c r="H90" s="415">
        <v>122190.12</v>
      </c>
      <c r="I90" s="416">
        <f t="shared" si="1"/>
        <v>4154464.08</v>
      </c>
      <c r="J90" s="50"/>
    </row>
    <row r="91" spans="1:10" ht="75" x14ac:dyDescent="0.25">
      <c r="A91" s="507"/>
      <c r="B91" s="510"/>
      <c r="C91" s="412" t="s">
        <v>1033</v>
      </c>
      <c r="D91" s="411">
        <v>24</v>
      </c>
      <c r="E91" s="98" t="s">
        <v>284</v>
      </c>
      <c r="F91" s="417">
        <v>43.556399999999996</v>
      </c>
      <c r="G91" s="414">
        <v>57276666</v>
      </c>
      <c r="H91" s="415">
        <v>122190.12</v>
      </c>
      <c r="I91" s="416">
        <f t="shared" si="1"/>
        <v>2932562.88</v>
      </c>
      <c r="J91" s="50"/>
    </row>
    <row r="92" spans="1:10" ht="37.5" x14ac:dyDescent="0.25">
      <c r="A92" s="505">
        <v>23</v>
      </c>
      <c r="B92" s="508" t="s">
        <v>220</v>
      </c>
      <c r="C92" s="412" t="s">
        <v>1034</v>
      </c>
      <c r="D92" s="411">
        <v>122</v>
      </c>
      <c r="E92" s="98"/>
      <c r="F92" s="413"/>
      <c r="G92" s="414"/>
      <c r="H92" s="415"/>
      <c r="I92" s="416">
        <f t="shared" si="1"/>
        <v>0</v>
      </c>
      <c r="J92" s="50"/>
    </row>
    <row r="93" spans="1:10" ht="37.5" x14ac:dyDescent="0.25">
      <c r="A93" s="506"/>
      <c r="B93" s="509"/>
      <c r="C93" s="412" t="s">
        <v>218</v>
      </c>
      <c r="D93" s="411">
        <v>32</v>
      </c>
      <c r="E93" s="98" t="s">
        <v>286</v>
      </c>
      <c r="F93" s="417">
        <v>52.081200000000003</v>
      </c>
      <c r="G93" s="414">
        <v>68486778</v>
      </c>
      <c r="H93" s="415">
        <v>146104.91999999998</v>
      </c>
      <c r="I93" s="416">
        <f t="shared" si="1"/>
        <v>4675357.4399999995</v>
      </c>
      <c r="J93" s="50"/>
    </row>
    <row r="94" spans="1:10" ht="75" x14ac:dyDescent="0.25">
      <c r="A94" s="506"/>
      <c r="B94" s="509"/>
      <c r="C94" s="412" t="s">
        <v>1035</v>
      </c>
      <c r="D94" s="411">
        <v>45</v>
      </c>
      <c r="E94" s="98" t="s">
        <v>286</v>
      </c>
      <c r="F94" s="417">
        <v>52.081200000000003</v>
      </c>
      <c r="G94" s="414">
        <v>68486778</v>
      </c>
      <c r="H94" s="415">
        <v>146104.91999999998</v>
      </c>
      <c r="I94" s="416">
        <f t="shared" si="1"/>
        <v>6574721.3999999994</v>
      </c>
      <c r="J94" s="50"/>
    </row>
    <row r="95" spans="1:10" ht="93.75" x14ac:dyDescent="0.25">
      <c r="A95" s="507"/>
      <c r="B95" s="510"/>
      <c r="C95" s="412" t="s">
        <v>219</v>
      </c>
      <c r="D95" s="411">
        <v>45</v>
      </c>
      <c r="E95" s="98" t="s">
        <v>286</v>
      </c>
      <c r="F95" s="417">
        <v>52.081200000000003</v>
      </c>
      <c r="G95" s="414">
        <v>68486778</v>
      </c>
      <c r="H95" s="415">
        <v>146104.91999999998</v>
      </c>
      <c r="I95" s="416">
        <f t="shared" si="1"/>
        <v>6574721.3999999994</v>
      </c>
      <c r="J95" s="50"/>
    </row>
    <row r="96" spans="1:10" ht="56.25" x14ac:dyDescent="0.25">
      <c r="A96" s="505">
        <v>24</v>
      </c>
      <c r="B96" s="508" t="s">
        <v>225</v>
      </c>
      <c r="C96" s="412" t="s">
        <v>1036</v>
      </c>
      <c r="D96" s="411">
        <v>127</v>
      </c>
      <c r="E96" s="98" t="s">
        <v>286</v>
      </c>
      <c r="F96" s="417">
        <v>52.081200000000003</v>
      </c>
      <c r="G96" s="414">
        <v>68486778</v>
      </c>
      <c r="H96" s="415">
        <v>146104.91999999998</v>
      </c>
      <c r="I96" s="416">
        <f t="shared" si="1"/>
        <v>18555324.839999996</v>
      </c>
      <c r="J96" s="50"/>
    </row>
    <row r="97" spans="1:10" ht="56.25" x14ac:dyDescent="0.25">
      <c r="A97" s="506"/>
      <c r="B97" s="509"/>
      <c r="C97" s="412" t="s">
        <v>221</v>
      </c>
      <c r="D97" s="411">
        <v>45</v>
      </c>
      <c r="E97" s="98" t="s">
        <v>286</v>
      </c>
      <c r="F97" s="417">
        <v>52.081200000000003</v>
      </c>
      <c r="G97" s="414">
        <v>68486778</v>
      </c>
      <c r="H97" s="415">
        <v>146104.91999999998</v>
      </c>
      <c r="I97" s="416">
        <f t="shared" si="1"/>
        <v>6574721.3999999994</v>
      </c>
      <c r="J97" s="50"/>
    </row>
    <row r="98" spans="1:10" ht="131.25" x14ac:dyDescent="0.25">
      <c r="A98" s="506"/>
      <c r="B98" s="509"/>
      <c r="C98" s="412" t="s">
        <v>222</v>
      </c>
      <c r="D98" s="411">
        <v>34</v>
      </c>
      <c r="E98" s="98" t="s">
        <v>286</v>
      </c>
      <c r="F98" s="417">
        <v>52.081200000000003</v>
      </c>
      <c r="G98" s="414">
        <v>68486778</v>
      </c>
      <c r="H98" s="415">
        <v>146104.91999999998</v>
      </c>
      <c r="I98" s="416">
        <f t="shared" si="1"/>
        <v>4967567.2799999993</v>
      </c>
      <c r="J98" s="50"/>
    </row>
    <row r="99" spans="1:10" ht="37.5" x14ac:dyDescent="0.25">
      <c r="A99" s="506"/>
      <c r="B99" s="509"/>
      <c r="C99" s="412" t="s">
        <v>223</v>
      </c>
      <c r="D99" s="411">
        <v>16</v>
      </c>
      <c r="E99" s="98" t="s">
        <v>286</v>
      </c>
      <c r="F99" s="417">
        <v>52.081200000000003</v>
      </c>
      <c r="G99" s="414">
        <v>68486778</v>
      </c>
      <c r="H99" s="415">
        <v>146104.91999999998</v>
      </c>
      <c r="I99" s="416">
        <f t="shared" si="1"/>
        <v>2337678.7199999997</v>
      </c>
      <c r="J99" s="50"/>
    </row>
    <row r="100" spans="1:10" ht="75" x14ac:dyDescent="0.25">
      <c r="A100" s="506"/>
      <c r="B100" s="509"/>
      <c r="C100" s="412" t="s">
        <v>1037</v>
      </c>
      <c r="D100" s="411">
        <v>16</v>
      </c>
      <c r="E100" s="98" t="s">
        <v>286</v>
      </c>
      <c r="F100" s="417">
        <v>52.081200000000003</v>
      </c>
      <c r="G100" s="414">
        <v>68486778</v>
      </c>
      <c r="H100" s="415">
        <v>146104.91999999998</v>
      </c>
      <c r="I100" s="416">
        <f t="shared" si="1"/>
        <v>2337678.7199999997</v>
      </c>
      <c r="J100" s="50"/>
    </row>
    <row r="101" spans="1:10" ht="75" x14ac:dyDescent="0.25">
      <c r="A101" s="507"/>
      <c r="B101" s="510"/>
      <c r="C101" s="412" t="s">
        <v>224</v>
      </c>
      <c r="D101" s="411">
        <v>16</v>
      </c>
      <c r="E101" s="98" t="s">
        <v>286</v>
      </c>
      <c r="F101" s="417">
        <v>52.081200000000003</v>
      </c>
      <c r="G101" s="414">
        <v>68486778</v>
      </c>
      <c r="H101" s="415">
        <v>146104.91999999998</v>
      </c>
      <c r="I101" s="416">
        <f t="shared" si="1"/>
        <v>2337678.7199999997</v>
      </c>
      <c r="J101" s="50"/>
    </row>
    <row r="102" spans="1:10" ht="37.5" x14ac:dyDescent="0.25">
      <c r="A102" s="459">
        <v>25</v>
      </c>
      <c r="B102" s="458" t="s">
        <v>227</v>
      </c>
      <c r="C102" s="412" t="s">
        <v>226</v>
      </c>
      <c r="D102" s="411">
        <v>82</v>
      </c>
      <c r="E102" s="98" t="s">
        <v>285</v>
      </c>
      <c r="F102" s="417">
        <v>34.040000000000006</v>
      </c>
      <c r="G102" s="414">
        <v>44777600</v>
      </c>
      <c r="H102" s="415">
        <v>95525.040000000008</v>
      </c>
      <c r="I102" s="416">
        <f t="shared" si="1"/>
        <v>7833053.2800000003</v>
      </c>
      <c r="J102" s="50"/>
    </row>
    <row r="103" spans="1:10" ht="37.5" x14ac:dyDescent="0.25">
      <c r="A103" s="505">
        <v>26</v>
      </c>
      <c r="B103" s="508" t="s">
        <v>228</v>
      </c>
      <c r="C103" s="412" t="s">
        <v>229</v>
      </c>
      <c r="D103" s="411">
        <v>614</v>
      </c>
      <c r="E103" s="98"/>
      <c r="F103" s="413"/>
      <c r="G103" s="414"/>
      <c r="H103" s="415"/>
      <c r="I103" s="416">
        <f t="shared" si="1"/>
        <v>0</v>
      </c>
      <c r="J103" s="50"/>
    </row>
    <row r="104" spans="1:10" ht="37.5" x14ac:dyDescent="0.25">
      <c r="A104" s="506"/>
      <c r="B104" s="509"/>
      <c r="C104" s="412" t="s">
        <v>230</v>
      </c>
      <c r="D104" s="411">
        <v>48</v>
      </c>
      <c r="E104" s="98" t="s">
        <v>283</v>
      </c>
      <c r="F104" s="413">
        <v>59.6736</v>
      </c>
      <c r="G104" s="414">
        <v>78470784</v>
      </c>
      <c r="H104" s="415">
        <v>167403.6</v>
      </c>
      <c r="I104" s="416">
        <f t="shared" si="1"/>
        <v>8035372.8000000007</v>
      </c>
      <c r="J104" s="50"/>
    </row>
    <row r="105" spans="1:10" ht="112.5" x14ac:dyDescent="0.25">
      <c r="A105" s="506"/>
      <c r="B105" s="509"/>
      <c r="C105" s="412" t="s">
        <v>231</v>
      </c>
      <c r="D105" s="411">
        <v>58</v>
      </c>
      <c r="E105" s="98" t="s">
        <v>285</v>
      </c>
      <c r="F105" s="417">
        <v>34.040000000000006</v>
      </c>
      <c r="G105" s="414">
        <v>44777600</v>
      </c>
      <c r="H105" s="415">
        <v>95525.040000000008</v>
      </c>
      <c r="I105" s="416">
        <f t="shared" si="1"/>
        <v>5540452.3200000003</v>
      </c>
      <c r="J105" s="50"/>
    </row>
    <row r="106" spans="1:10" ht="37.5" x14ac:dyDescent="0.25">
      <c r="A106" s="506"/>
      <c r="B106" s="509"/>
      <c r="C106" s="412" t="s">
        <v>232</v>
      </c>
      <c r="D106" s="411">
        <v>48</v>
      </c>
      <c r="E106" s="98" t="s">
        <v>286</v>
      </c>
      <c r="F106" s="417">
        <v>52.081200000000003</v>
      </c>
      <c r="G106" s="414">
        <v>68486778</v>
      </c>
      <c r="H106" s="415">
        <v>146104.91999999998</v>
      </c>
      <c r="I106" s="416">
        <f t="shared" si="1"/>
        <v>7013036.1599999992</v>
      </c>
      <c r="J106" s="50"/>
    </row>
    <row r="107" spans="1:10" ht="75" x14ac:dyDescent="0.25">
      <c r="A107" s="506"/>
      <c r="B107" s="509"/>
      <c r="C107" s="412" t="s">
        <v>1038</v>
      </c>
      <c r="D107" s="411">
        <v>64</v>
      </c>
      <c r="E107" s="98" t="s">
        <v>286</v>
      </c>
      <c r="F107" s="417">
        <v>52.081200000000003</v>
      </c>
      <c r="G107" s="414">
        <v>68486778</v>
      </c>
      <c r="H107" s="415">
        <v>146104.91999999998</v>
      </c>
      <c r="I107" s="416">
        <f t="shared" si="1"/>
        <v>9350714.879999999</v>
      </c>
      <c r="J107" s="50"/>
    </row>
    <row r="108" spans="1:10" ht="75" x14ac:dyDescent="0.25">
      <c r="A108" s="506"/>
      <c r="B108" s="509"/>
      <c r="C108" s="412" t="s">
        <v>1039</v>
      </c>
      <c r="D108" s="411">
        <v>60</v>
      </c>
      <c r="E108" s="98" t="s">
        <v>284</v>
      </c>
      <c r="F108" s="417">
        <v>43.556399999999996</v>
      </c>
      <c r="G108" s="414">
        <v>57276666</v>
      </c>
      <c r="H108" s="415">
        <v>122190.12</v>
      </c>
      <c r="I108" s="416">
        <f t="shared" si="1"/>
        <v>7331407.1999999993</v>
      </c>
      <c r="J108" s="50"/>
    </row>
    <row r="109" spans="1:10" ht="56.25" x14ac:dyDescent="0.25">
      <c r="A109" s="506"/>
      <c r="B109" s="509"/>
      <c r="C109" s="412" t="s">
        <v>233</v>
      </c>
      <c r="D109" s="411">
        <v>48</v>
      </c>
      <c r="E109" s="98" t="s">
        <v>284</v>
      </c>
      <c r="F109" s="417">
        <v>43.556399999999996</v>
      </c>
      <c r="G109" s="414">
        <v>57276666</v>
      </c>
      <c r="H109" s="415">
        <v>122190.12</v>
      </c>
      <c r="I109" s="416">
        <f t="shared" si="1"/>
        <v>5865125.7599999998</v>
      </c>
      <c r="J109" s="50"/>
    </row>
    <row r="110" spans="1:10" ht="93.75" x14ac:dyDescent="0.25">
      <c r="A110" s="506"/>
      <c r="B110" s="509"/>
      <c r="C110" s="412" t="s">
        <v>1040</v>
      </c>
      <c r="D110" s="411">
        <v>48</v>
      </c>
      <c r="E110" s="98" t="s">
        <v>284</v>
      </c>
      <c r="F110" s="417">
        <v>43.556399999999996</v>
      </c>
      <c r="G110" s="414">
        <v>57276666</v>
      </c>
      <c r="H110" s="415">
        <v>122190.12</v>
      </c>
      <c r="I110" s="416">
        <f t="shared" si="1"/>
        <v>5865125.7599999998</v>
      </c>
      <c r="J110" s="50"/>
    </row>
    <row r="111" spans="1:10" ht="56.25" x14ac:dyDescent="0.25">
      <c r="A111" s="506"/>
      <c r="B111" s="509"/>
      <c r="C111" s="412" t="s">
        <v>1041</v>
      </c>
      <c r="D111" s="411">
        <v>48</v>
      </c>
      <c r="E111" s="98" t="s">
        <v>285</v>
      </c>
      <c r="F111" s="417">
        <v>34.040000000000006</v>
      </c>
      <c r="G111" s="414">
        <v>44777600</v>
      </c>
      <c r="H111" s="415">
        <v>95525.040000000008</v>
      </c>
      <c r="I111" s="416">
        <f t="shared" si="1"/>
        <v>4585201.92</v>
      </c>
      <c r="J111" s="50"/>
    </row>
    <row r="112" spans="1:10" ht="37.5" x14ac:dyDescent="0.25">
      <c r="A112" s="506"/>
      <c r="B112" s="509"/>
      <c r="C112" s="412" t="s">
        <v>234</v>
      </c>
      <c r="D112" s="411">
        <v>48</v>
      </c>
      <c r="E112" s="98" t="s">
        <v>285</v>
      </c>
      <c r="F112" s="417">
        <v>34.040000000000006</v>
      </c>
      <c r="G112" s="414">
        <v>44777600</v>
      </c>
      <c r="H112" s="415">
        <v>95525.040000000008</v>
      </c>
      <c r="I112" s="416">
        <f t="shared" si="1"/>
        <v>4585201.92</v>
      </c>
      <c r="J112" s="50"/>
    </row>
    <row r="113" spans="1:10" ht="56.25" x14ac:dyDescent="0.25">
      <c r="A113" s="506"/>
      <c r="B113" s="509"/>
      <c r="C113" s="412" t="s">
        <v>1042</v>
      </c>
      <c r="D113" s="411">
        <v>48</v>
      </c>
      <c r="E113" s="98" t="s">
        <v>286</v>
      </c>
      <c r="F113" s="417">
        <v>52.081200000000003</v>
      </c>
      <c r="G113" s="414">
        <v>68486778</v>
      </c>
      <c r="H113" s="415">
        <v>146104.91999999998</v>
      </c>
      <c r="I113" s="416">
        <f t="shared" si="1"/>
        <v>7013036.1599999992</v>
      </c>
      <c r="J113" s="50"/>
    </row>
    <row r="114" spans="1:10" ht="37.5" x14ac:dyDescent="0.25">
      <c r="A114" s="506"/>
      <c r="B114" s="509"/>
      <c r="C114" s="412" t="s">
        <v>235</v>
      </c>
      <c r="D114" s="411">
        <v>48</v>
      </c>
      <c r="E114" s="98" t="s">
        <v>286</v>
      </c>
      <c r="F114" s="417">
        <v>52.081200000000003</v>
      </c>
      <c r="G114" s="414">
        <v>68486778</v>
      </c>
      <c r="H114" s="415">
        <v>146104.91999999998</v>
      </c>
      <c r="I114" s="416">
        <f t="shared" si="1"/>
        <v>7013036.1599999992</v>
      </c>
      <c r="J114" s="50"/>
    </row>
    <row r="115" spans="1:10" ht="93.75" x14ac:dyDescent="0.25">
      <c r="A115" s="507"/>
      <c r="B115" s="510"/>
      <c r="C115" s="412" t="s">
        <v>236</v>
      </c>
      <c r="D115" s="411">
        <v>48</v>
      </c>
      <c r="E115" s="98" t="s">
        <v>286</v>
      </c>
      <c r="F115" s="417">
        <v>52.081200000000003</v>
      </c>
      <c r="G115" s="414">
        <v>68486778</v>
      </c>
      <c r="H115" s="415">
        <v>146104.91999999998</v>
      </c>
      <c r="I115" s="416">
        <f t="shared" si="1"/>
        <v>7013036.1599999992</v>
      </c>
      <c r="J115" s="50"/>
    </row>
    <row r="116" spans="1:10" ht="56.25" x14ac:dyDescent="0.25">
      <c r="A116" s="505">
        <v>27</v>
      </c>
      <c r="B116" s="508" t="s">
        <v>239</v>
      </c>
      <c r="C116" s="412" t="s">
        <v>237</v>
      </c>
      <c r="D116" s="411">
        <v>288</v>
      </c>
      <c r="E116" s="98"/>
      <c r="F116" s="413"/>
      <c r="G116" s="414"/>
      <c r="H116" s="415"/>
      <c r="I116" s="416">
        <f t="shared" si="1"/>
        <v>0</v>
      </c>
      <c r="J116" s="50"/>
    </row>
    <row r="117" spans="1:10" ht="18.75" x14ac:dyDescent="0.25">
      <c r="A117" s="506"/>
      <c r="B117" s="509"/>
      <c r="C117" s="412" t="s">
        <v>238</v>
      </c>
      <c r="D117" s="411">
        <v>40</v>
      </c>
      <c r="E117" s="98" t="s">
        <v>285</v>
      </c>
      <c r="F117" s="417">
        <v>34.040000000000006</v>
      </c>
      <c r="G117" s="414">
        <v>44777600</v>
      </c>
      <c r="H117" s="415">
        <v>95525.040000000008</v>
      </c>
      <c r="I117" s="416">
        <f t="shared" si="1"/>
        <v>3821001.6000000006</v>
      </c>
      <c r="J117" s="50"/>
    </row>
    <row r="118" spans="1:10" ht="37.5" x14ac:dyDescent="0.25">
      <c r="A118" s="506"/>
      <c r="B118" s="509"/>
      <c r="C118" s="412" t="s">
        <v>1043</v>
      </c>
      <c r="D118" s="411">
        <v>48</v>
      </c>
      <c r="E118" s="98" t="s">
        <v>285</v>
      </c>
      <c r="F118" s="417">
        <v>34.040000000000006</v>
      </c>
      <c r="G118" s="414">
        <v>44777600</v>
      </c>
      <c r="H118" s="415">
        <v>95525.040000000008</v>
      </c>
      <c r="I118" s="416">
        <f t="shared" si="1"/>
        <v>4585201.92</v>
      </c>
      <c r="J118" s="50"/>
    </row>
    <row r="119" spans="1:10" ht="75" x14ac:dyDescent="0.25">
      <c r="A119" s="506"/>
      <c r="B119" s="509"/>
      <c r="C119" s="412" t="s">
        <v>240</v>
      </c>
      <c r="D119" s="411">
        <v>56</v>
      </c>
      <c r="E119" s="98" t="s">
        <v>285</v>
      </c>
      <c r="F119" s="417">
        <v>34.040000000000006</v>
      </c>
      <c r="G119" s="414">
        <v>44777600</v>
      </c>
      <c r="H119" s="415">
        <v>95525.040000000008</v>
      </c>
      <c r="I119" s="416">
        <f t="shared" si="1"/>
        <v>5349402.24</v>
      </c>
      <c r="J119" s="50"/>
    </row>
    <row r="120" spans="1:10" ht="56.25" x14ac:dyDescent="0.25">
      <c r="A120" s="506"/>
      <c r="B120" s="509"/>
      <c r="C120" s="412" t="s">
        <v>241</v>
      </c>
      <c r="D120" s="411">
        <v>48</v>
      </c>
      <c r="E120" s="98" t="s">
        <v>286</v>
      </c>
      <c r="F120" s="417">
        <v>52.081200000000003</v>
      </c>
      <c r="G120" s="414">
        <v>68486778</v>
      </c>
      <c r="H120" s="415">
        <v>146104.91999999998</v>
      </c>
      <c r="I120" s="416">
        <f t="shared" si="1"/>
        <v>7013036.1599999992</v>
      </c>
      <c r="J120" s="50"/>
    </row>
    <row r="121" spans="1:10" ht="56.25" x14ac:dyDescent="0.25">
      <c r="A121" s="506"/>
      <c r="B121" s="509"/>
      <c r="C121" s="412" t="s">
        <v>242</v>
      </c>
      <c r="D121" s="411">
        <v>48</v>
      </c>
      <c r="E121" s="98" t="s">
        <v>284</v>
      </c>
      <c r="F121" s="417">
        <v>43.556399999999996</v>
      </c>
      <c r="G121" s="414">
        <v>57276666</v>
      </c>
      <c r="H121" s="415">
        <v>122190.12</v>
      </c>
      <c r="I121" s="416">
        <f t="shared" si="1"/>
        <v>5865125.7599999998</v>
      </c>
      <c r="J121" s="50"/>
    </row>
    <row r="122" spans="1:10" ht="56.25" x14ac:dyDescent="0.25">
      <c r="A122" s="507"/>
      <c r="B122" s="510"/>
      <c r="C122" s="412" t="s">
        <v>243</v>
      </c>
      <c r="D122" s="411">
        <v>48</v>
      </c>
      <c r="E122" s="98" t="s">
        <v>284</v>
      </c>
      <c r="F122" s="417">
        <v>43.556399999999996</v>
      </c>
      <c r="G122" s="414">
        <v>57276666</v>
      </c>
      <c r="H122" s="415">
        <v>122190.12</v>
      </c>
      <c r="I122" s="416">
        <f t="shared" si="1"/>
        <v>5865125.7599999998</v>
      </c>
      <c r="J122" s="50"/>
    </row>
    <row r="123" spans="1:10" ht="18.75" x14ac:dyDescent="0.25">
      <c r="A123" s="505">
        <v>28</v>
      </c>
      <c r="B123" s="508" t="s">
        <v>246</v>
      </c>
      <c r="C123" s="412" t="s">
        <v>244</v>
      </c>
      <c r="D123" s="411">
        <v>77</v>
      </c>
      <c r="E123" s="98"/>
      <c r="F123" s="413"/>
      <c r="G123" s="414"/>
      <c r="H123" s="415"/>
      <c r="I123" s="416">
        <f t="shared" si="1"/>
        <v>0</v>
      </c>
      <c r="J123" s="50"/>
    </row>
    <row r="124" spans="1:10" ht="75" x14ac:dyDescent="0.25">
      <c r="A124" s="506"/>
      <c r="B124" s="509"/>
      <c r="C124" s="412" t="s">
        <v>245</v>
      </c>
      <c r="D124" s="411">
        <v>37</v>
      </c>
      <c r="E124" s="98" t="s">
        <v>283</v>
      </c>
      <c r="F124" s="413">
        <v>59.6736</v>
      </c>
      <c r="G124" s="414">
        <v>78470784</v>
      </c>
      <c r="H124" s="415">
        <v>167403.6</v>
      </c>
      <c r="I124" s="416">
        <f t="shared" si="1"/>
        <v>6193933.2000000002</v>
      </c>
      <c r="J124" s="50"/>
    </row>
    <row r="125" spans="1:10" ht="56.25" x14ac:dyDescent="0.25">
      <c r="A125" s="507"/>
      <c r="B125" s="510"/>
      <c r="C125" s="412" t="s">
        <v>247</v>
      </c>
      <c r="D125" s="411">
        <v>40</v>
      </c>
      <c r="E125" s="98" t="s">
        <v>283</v>
      </c>
      <c r="F125" s="413">
        <v>59.6736</v>
      </c>
      <c r="G125" s="414">
        <v>78470784</v>
      </c>
      <c r="H125" s="415">
        <v>167403.6</v>
      </c>
      <c r="I125" s="416">
        <f t="shared" si="1"/>
        <v>6696144</v>
      </c>
      <c r="J125" s="50"/>
    </row>
    <row r="126" spans="1:10" ht="56.25" x14ac:dyDescent="0.25">
      <c r="A126" s="505">
        <v>29</v>
      </c>
      <c r="B126" s="508" t="s">
        <v>248</v>
      </c>
      <c r="C126" s="412" t="s">
        <v>249</v>
      </c>
      <c r="D126" s="411">
        <v>297</v>
      </c>
      <c r="E126" s="98"/>
      <c r="F126" s="413"/>
      <c r="G126" s="414"/>
      <c r="H126" s="415"/>
      <c r="I126" s="416">
        <f t="shared" si="1"/>
        <v>0</v>
      </c>
      <c r="J126" s="50"/>
    </row>
    <row r="127" spans="1:10" ht="56.25" x14ac:dyDescent="0.25">
      <c r="A127" s="506"/>
      <c r="B127" s="509"/>
      <c r="C127" s="412" t="s">
        <v>250</v>
      </c>
      <c r="D127" s="411">
        <v>32</v>
      </c>
      <c r="E127" s="98" t="s">
        <v>283</v>
      </c>
      <c r="F127" s="413">
        <v>59.6736</v>
      </c>
      <c r="G127" s="414">
        <v>78470784</v>
      </c>
      <c r="H127" s="415">
        <v>167403.6</v>
      </c>
      <c r="I127" s="416">
        <f t="shared" si="1"/>
        <v>5356915.2</v>
      </c>
      <c r="J127" s="50"/>
    </row>
    <row r="128" spans="1:10" ht="37.5" x14ac:dyDescent="0.25">
      <c r="A128" s="506"/>
      <c r="B128" s="509"/>
      <c r="C128" s="412" t="s">
        <v>251</v>
      </c>
      <c r="D128" s="411">
        <v>30</v>
      </c>
      <c r="E128" s="98" t="s">
        <v>283</v>
      </c>
      <c r="F128" s="413">
        <v>59.6736</v>
      </c>
      <c r="G128" s="414">
        <v>78470784</v>
      </c>
      <c r="H128" s="415">
        <v>167403.6</v>
      </c>
      <c r="I128" s="416">
        <f t="shared" si="1"/>
        <v>5022108</v>
      </c>
      <c r="J128" s="50"/>
    </row>
    <row r="129" spans="1:10" ht="75" x14ac:dyDescent="0.25">
      <c r="A129" s="506"/>
      <c r="B129" s="509"/>
      <c r="C129" s="412" t="s">
        <v>252</v>
      </c>
      <c r="D129" s="411">
        <v>24</v>
      </c>
      <c r="E129" s="98" t="s">
        <v>283</v>
      </c>
      <c r="F129" s="413">
        <v>59.6736</v>
      </c>
      <c r="G129" s="414">
        <v>78470784</v>
      </c>
      <c r="H129" s="415">
        <v>167403.6</v>
      </c>
      <c r="I129" s="416">
        <f t="shared" si="1"/>
        <v>4017686.4000000004</v>
      </c>
      <c r="J129" s="50"/>
    </row>
    <row r="130" spans="1:10" ht="18.75" x14ac:dyDescent="0.25">
      <c r="A130" s="506"/>
      <c r="B130" s="509"/>
      <c r="C130" s="412" t="s">
        <v>253</v>
      </c>
      <c r="D130" s="411">
        <v>8</v>
      </c>
      <c r="E130" s="98" t="s">
        <v>283</v>
      </c>
      <c r="F130" s="413">
        <v>59.6736</v>
      </c>
      <c r="G130" s="414">
        <v>78470784</v>
      </c>
      <c r="H130" s="415">
        <v>167403.6</v>
      </c>
      <c r="I130" s="416">
        <f t="shared" si="1"/>
        <v>1339228.8</v>
      </c>
      <c r="J130" s="50"/>
    </row>
    <row r="131" spans="1:10" ht="37.5" x14ac:dyDescent="0.25">
      <c r="A131" s="506"/>
      <c r="B131" s="509"/>
      <c r="C131" s="412" t="s">
        <v>1044</v>
      </c>
      <c r="D131" s="411">
        <v>8</v>
      </c>
      <c r="E131" s="98" t="s">
        <v>283</v>
      </c>
      <c r="F131" s="413">
        <v>59.6736</v>
      </c>
      <c r="G131" s="414">
        <v>78470784</v>
      </c>
      <c r="H131" s="415">
        <v>167403.6</v>
      </c>
      <c r="I131" s="416">
        <f t="shared" si="1"/>
        <v>1339228.8</v>
      </c>
      <c r="J131" s="50"/>
    </row>
    <row r="132" spans="1:10" ht="112.5" x14ac:dyDescent="0.25">
      <c r="A132" s="506"/>
      <c r="B132" s="509"/>
      <c r="C132" s="412" t="s">
        <v>254</v>
      </c>
      <c r="D132" s="411">
        <v>16</v>
      </c>
      <c r="E132" s="98" t="s">
        <v>283</v>
      </c>
      <c r="F132" s="413">
        <v>59.6736</v>
      </c>
      <c r="G132" s="414">
        <v>78470784</v>
      </c>
      <c r="H132" s="415">
        <v>167403.6</v>
      </c>
      <c r="I132" s="416">
        <f t="shared" si="1"/>
        <v>2678457.6</v>
      </c>
      <c r="J132" s="50"/>
    </row>
    <row r="133" spans="1:10" ht="75" x14ac:dyDescent="0.25">
      <c r="A133" s="506"/>
      <c r="B133" s="509"/>
      <c r="C133" s="412" t="s">
        <v>255</v>
      </c>
      <c r="D133" s="411">
        <v>16</v>
      </c>
      <c r="E133" s="98" t="s">
        <v>283</v>
      </c>
      <c r="F133" s="413">
        <v>59.6736</v>
      </c>
      <c r="G133" s="414">
        <v>78470784</v>
      </c>
      <c r="H133" s="415">
        <v>167403.6</v>
      </c>
      <c r="I133" s="416">
        <f t="shared" si="1"/>
        <v>2678457.6</v>
      </c>
      <c r="J133" s="50"/>
    </row>
    <row r="134" spans="1:10" ht="18.75" x14ac:dyDescent="0.25">
      <c r="A134" s="506"/>
      <c r="B134" s="509"/>
      <c r="C134" s="412" t="s">
        <v>256</v>
      </c>
      <c r="D134" s="411">
        <v>32</v>
      </c>
      <c r="E134" s="98" t="s">
        <v>283</v>
      </c>
      <c r="F134" s="413">
        <v>59.6736</v>
      </c>
      <c r="G134" s="414">
        <v>78470784</v>
      </c>
      <c r="H134" s="415">
        <v>167403.6</v>
      </c>
      <c r="I134" s="416">
        <f t="shared" si="1"/>
        <v>5356915.2</v>
      </c>
      <c r="J134" s="50"/>
    </row>
    <row r="135" spans="1:10" ht="112.5" x14ac:dyDescent="0.25">
      <c r="A135" s="506"/>
      <c r="B135" s="509"/>
      <c r="C135" s="412" t="s">
        <v>1045</v>
      </c>
      <c r="D135" s="411">
        <v>35</v>
      </c>
      <c r="E135" s="98" t="s">
        <v>283</v>
      </c>
      <c r="F135" s="413">
        <v>59.6736</v>
      </c>
      <c r="G135" s="414">
        <v>78470784</v>
      </c>
      <c r="H135" s="415">
        <v>167403.6</v>
      </c>
      <c r="I135" s="416">
        <f t="shared" si="1"/>
        <v>5859126</v>
      </c>
      <c r="J135" s="50"/>
    </row>
    <row r="136" spans="1:10" ht="37.5" x14ac:dyDescent="0.25">
      <c r="A136" s="506"/>
      <c r="B136" s="509"/>
      <c r="C136" s="412" t="s">
        <v>257</v>
      </c>
      <c r="D136" s="411">
        <v>32</v>
      </c>
      <c r="E136" s="98" t="s">
        <v>283</v>
      </c>
      <c r="F136" s="413">
        <v>59.6736</v>
      </c>
      <c r="G136" s="414">
        <v>78470784</v>
      </c>
      <c r="H136" s="415">
        <v>167403.6</v>
      </c>
      <c r="I136" s="416">
        <f t="shared" si="1"/>
        <v>5356915.2</v>
      </c>
      <c r="J136" s="50"/>
    </row>
    <row r="137" spans="1:10" ht="75" x14ac:dyDescent="0.25">
      <c r="A137" s="506"/>
      <c r="B137" s="509"/>
      <c r="C137" s="412" t="s">
        <v>258</v>
      </c>
      <c r="D137" s="411">
        <v>40</v>
      </c>
      <c r="E137" s="98" t="s">
        <v>283</v>
      </c>
      <c r="F137" s="413">
        <v>59.6736</v>
      </c>
      <c r="G137" s="414">
        <v>78470784</v>
      </c>
      <c r="H137" s="415">
        <v>167403.6</v>
      </c>
      <c r="I137" s="416">
        <f t="shared" si="1"/>
        <v>6696144</v>
      </c>
      <c r="J137" s="50"/>
    </row>
    <row r="138" spans="1:10" ht="75" x14ac:dyDescent="0.25">
      <c r="A138" s="507"/>
      <c r="B138" s="510"/>
      <c r="C138" s="412" t="s">
        <v>259</v>
      </c>
      <c r="D138" s="411">
        <v>24</v>
      </c>
      <c r="E138" s="98" t="s">
        <v>283</v>
      </c>
      <c r="F138" s="413">
        <v>59.6736</v>
      </c>
      <c r="G138" s="414">
        <v>78470784</v>
      </c>
      <c r="H138" s="415">
        <v>167403.6</v>
      </c>
      <c r="I138" s="416">
        <f t="shared" ref="I138:I169" si="2">D138*H138</f>
        <v>4017686.4000000004</v>
      </c>
      <c r="J138" s="50"/>
    </row>
    <row r="139" spans="1:10" ht="37.5" x14ac:dyDescent="0.25">
      <c r="A139" s="505">
        <v>30</v>
      </c>
      <c r="B139" s="508" t="s">
        <v>271</v>
      </c>
      <c r="C139" s="412" t="s">
        <v>1046</v>
      </c>
      <c r="D139" s="411">
        <v>421</v>
      </c>
      <c r="E139" s="98"/>
      <c r="F139" s="413"/>
      <c r="G139" s="414"/>
      <c r="H139" s="415"/>
      <c r="I139" s="416">
        <f t="shared" si="2"/>
        <v>0</v>
      </c>
      <c r="J139" s="50"/>
    </row>
    <row r="140" spans="1:10" ht="75" x14ac:dyDescent="0.25">
      <c r="A140" s="506"/>
      <c r="B140" s="509"/>
      <c r="C140" s="412" t="s">
        <v>1047</v>
      </c>
      <c r="D140" s="411">
        <v>24</v>
      </c>
      <c r="E140" s="98" t="s">
        <v>283</v>
      </c>
      <c r="F140" s="413">
        <v>59.6736</v>
      </c>
      <c r="G140" s="414">
        <v>78470784</v>
      </c>
      <c r="H140" s="415">
        <v>167403.6</v>
      </c>
      <c r="I140" s="416">
        <f t="shared" si="2"/>
        <v>4017686.4000000004</v>
      </c>
      <c r="J140" s="50"/>
    </row>
    <row r="141" spans="1:10" ht="75" x14ac:dyDescent="0.25">
      <c r="A141" s="506"/>
      <c r="B141" s="509"/>
      <c r="C141" s="412" t="s">
        <v>260</v>
      </c>
      <c r="D141" s="411">
        <v>24</v>
      </c>
      <c r="E141" s="98" t="s">
        <v>283</v>
      </c>
      <c r="F141" s="413">
        <v>59.6736</v>
      </c>
      <c r="G141" s="414">
        <v>78470784</v>
      </c>
      <c r="H141" s="415">
        <v>167403.6</v>
      </c>
      <c r="I141" s="416">
        <f t="shared" si="2"/>
        <v>4017686.4000000004</v>
      </c>
      <c r="J141" s="50"/>
    </row>
    <row r="142" spans="1:10" ht="56.25" x14ac:dyDescent="0.25">
      <c r="A142" s="506"/>
      <c r="B142" s="509"/>
      <c r="C142" s="412" t="s">
        <v>272</v>
      </c>
      <c r="D142" s="411">
        <v>24</v>
      </c>
      <c r="E142" s="98" t="s">
        <v>283</v>
      </c>
      <c r="F142" s="413">
        <v>59.6736</v>
      </c>
      <c r="G142" s="414">
        <v>78470784</v>
      </c>
      <c r="H142" s="415">
        <v>167403.6</v>
      </c>
      <c r="I142" s="416">
        <f t="shared" si="2"/>
        <v>4017686.4000000004</v>
      </c>
      <c r="J142" s="50"/>
    </row>
    <row r="143" spans="1:10" ht="93.75" x14ac:dyDescent="0.25">
      <c r="A143" s="506"/>
      <c r="B143" s="509"/>
      <c r="C143" s="412" t="s">
        <v>261</v>
      </c>
      <c r="D143" s="411">
        <v>32</v>
      </c>
      <c r="E143" s="98" t="s">
        <v>283</v>
      </c>
      <c r="F143" s="413">
        <v>59.6736</v>
      </c>
      <c r="G143" s="414">
        <v>78470784</v>
      </c>
      <c r="H143" s="415">
        <v>167403.6</v>
      </c>
      <c r="I143" s="416">
        <f t="shared" si="2"/>
        <v>5356915.2</v>
      </c>
      <c r="J143" s="50"/>
    </row>
    <row r="144" spans="1:10" ht="37.5" x14ac:dyDescent="0.25">
      <c r="A144" s="506"/>
      <c r="B144" s="509"/>
      <c r="C144" s="412" t="s">
        <v>262</v>
      </c>
      <c r="D144" s="411">
        <v>30</v>
      </c>
      <c r="E144" s="98" t="s">
        <v>283</v>
      </c>
      <c r="F144" s="413">
        <v>59.6736</v>
      </c>
      <c r="G144" s="414">
        <v>78470784</v>
      </c>
      <c r="H144" s="415">
        <v>167403.6</v>
      </c>
      <c r="I144" s="416">
        <f t="shared" si="2"/>
        <v>5022108</v>
      </c>
      <c r="J144" s="50"/>
    </row>
    <row r="145" spans="1:10" ht="37.5" x14ac:dyDescent="0.25">
      <c r="A145" s="506"/>
      <c r="B145" s="509"/>
      <c r="C145" s="412" t="s">
        <v>1048</v>
      </c>
      <c r="D145" s="411">
        <v>32</v>
      </c>
      <c r="E145" s="98" t="s">
        <v>285</v>
      </c>
      <c r="F145" s="417">
        <v>34.040000000000006</v>
      </c>
      <c r="G145" s="414">
        <v>44777600</v>
      </c>
      <c r="H145" s="415">
        <v>95525.040000000008</v>
      </c>
      <c r="I145" s="416">
        <f t="shared" si="2"/>
        <v>3056801.2800000003</v>
      </c>
      <c r="J145" s="50"/>
    </row>
    <row r="146" spans="1:10" ht="75" x14ac:dyDescent="0.25">
      <c r="A146" s="506"/>
      <c r="B146" s="509"/>
      <c r="C146" s="412" t="s">
        <v>263</v>
      </c>
      <c r="D146" s="411">
        <v>40</v>
      </c>
      <c r="E146" s="98" t="s">
        <v>285</v>
      </c>
      <c r="F146" s="417">
        <v>34.040000000000006</v>
      </c>
      <c r="G146" s="414">
        <v>44777600</v>
      </c>
      <c r="H146" s="415">
        <v>95525.040000000008</v>
      </c>
      <c r="I146" s="416">
        <f t="shared" si="2"/>
        <v>3821001.6000000006</v>
      </c>
      <c r="J146" s="50"/>
    </row>
    <row r="147" spans="1:10" ht="37.5" x14ac:dyDescent="0.25">
      <c r="A147" s="506"/>
      <c r="B147" s="509"/>
      <c r="C147" s="412" t="s">
        <v>1049</v>
      </c>
      <c r="D147" s="411">
        <v>37</v>
      </c>
      <c r="E147" s="98" t="s">
        <v>285</v>
      </c>
      <c r="F147" s="417">
        <v>34.040000000000006</v>
      </c>
      <c r="G147" s="414">
        <v>44777600</v>
      </c>
      <c r="H147" s="415">
        <v>95525.040000000008</v>
      </c>
      <c r="I147" s="416">
        <f t="shared" si="2"/>
        <v>3534426.4800000004</v>
      </c>
      <c r="J147" s="50"/>
    </row>
    <row r="148" spans="1:10" ht="56.25" x14ac:dyDescent="0.25">
      <c r="A148" s="506"/>
      <c r="B148" s="509"/>
      <c r="C148" s="412" t="s">
        <v>264</v>
      </c>
      <c r="D148" s="411">
        <v>35</v>
      </c>
      <c r="E148" s="98" t="s">
        <v>284</v>
      </c>
      <c r="F148" s="417">
        <v>43.556399999999996</v>
      </c>
      <c r="G148" s="414">
        <v>57276666</v>
      </c>
      <c r="H148" s="415">
        <v>122190.12</v>
      </c>
      <c r="I148" s="416">
        <f t="shared" si="2"/>
        <v>4276654.2</v>
      </c>
      <c r="J148" s="50"/>
    </row>
    <row r="149" spans="1:10" ht="75" x14ac:dyDescent="0.25">
      <c r="A149" s="506"/>
      <c r="B149" s="509"/>
      <c r="C149" s="412" t="s">
        <v>265</v>
      </c>
      <c r="D149" s="411">
        <v>35</v>
      </c>
      <c r="E149" s="98" t="s">
        <v>284</v>
      </c>
      <c r="F149" s="417">
        <v>43.556399999999996</v>
      </c>
      <c r="G149" s="414">
        <v>57276666</v>
      </c>
      <c r="H149" s="415">
        <v>122190.12</v>
      </c>
      <c r="I149" s="416">
        <f t="shared" si="2"/>
        <v>4276654.2</v>
      </c>
      <c r="J149" s="50"/>
    </row>
    <row r="150" spans="1:10" ht="56.25" x14ac:dyDescent="0.25">
      <c r="A150" s="506"/>
      <c r="B150" s="509"/>
      <c r="C150" s="412" t="s">
        <v>266</v>
      </c>
      <c r="D150" s="411">
        <v>8</v>
      </c>
      <c r="E150" s="98" t="s">
        <v>284</v>
      </c>
      <c r="F150" s="417">
        <v>43.556399999999996</v>
      </c>
      <c r="G150" s="414">
        <v>57276666</v>
      </c>
      <c r="H150" s="415">
        <v>122190.12</v>
      </c>
      <c r="I150" s="416">
        <f t="shared" si="2"/>
        <v>977520.96</v>
      </c>
      <c r="J150" s="50"/>
    </row>
    <row r="151" spans="1:10" ht="75" x14ac:dyDescent="0.25">
      <c r="A151" s="506"/>
      <c r="B151" s="509"/>
      <c r="C151" s="412" t="s">
        <v>267</v>
      </c>
      <c r="D151" s="411">
        <v>8</v>
      </c>
      <c r="E151" s="98" t="s">
        <v>284</v>
      </c>
      <c r="F151" s="417">
        <v>43.556399999999996</v>
      </c>
      <c r="G151" s="414">
        <v>57276666</v>
      </c>
      <c r="H151" s="415">
        <v>122190.12</v>
      </c>
      <c r="I151" s="416">
        <f t="shared" si="2"/>
        <v>977520.96</v>
      </c>
      <c r="J151" s="50"/>
    </row>
    <row r="152" spans="1:10" ht="37.5" x14ac:dyDescent="0.25">
      <c r="A152" s="506"/>
      <c r="B152" s="509"/>
      <c r="C152" s="412" t="s">
        <v>268</v>
      </c>
      <c r="D152" s="411">
        <v>8</v>
      </c>
      <c r="E152" s="98" t="s">
        <v>284</v>
      </c>
      <c r="F152" s="417">
        <v>43.556399999999996</v>
      </c>
      <c r="G152" s="414">
        <v>57276666</v>
      </c>
      <c r="H152" s="415">
        <v>122190.12</v>
      </c>
      <c r="I152" s="416">
        <f t="shared" si="2"/>
        <v>977520.96</v>
      </c>
      <c r="J152" s="50"/>
    </row>
    <row r="153" spans="1:10" ht="75" x14ac:dyDescent="0.25">
      <c r="A153" s="506"/>
      <c r="B153" s="509"/>
      <c r="C153" s="412" t="s">
        <v>1050</v>
      </c>
      <c r="D153" s="411">
        <v>16</v>
      </c>
      <c r="E153" s="98" t="s">
        <v>284</v>
      </c>
      <c r="F153" s="417">
        <v>43.556399999999996</v>
      </c>
      <c r="G153" s="414">
        <v>57276666</v>
      </c>
      <c r="H153" s="415">
        <v>122190.12</v>
      </c>
      <c r="I153" s="416">
        <f t="shared" si="2"/>
        <v>1955041.92</v>
      </c>
      <c r="J153" s="50"/>
    </row>
    <row r="154" spans="1:10" ht="37.5" x14ac:dyDescent="0.25">
      <c r="A154" s="506"/>
      <c r="B154" s="509"/>
      <c r="C154" s="412" t="s">
        <v>1051</v>
      </c>
      <c r="D154" s="411">
        <v>12</v>
      </c>
      <c r="E154" s="98" t="s">
        <v>284</v>
      </c>
      <c r="F154" s="417">
        <v>43.556399999999996</v>
      </c>
      <c r="G154" s="414">
        <v>57276666</v>
      </c>
      <c r="H154" s="415">
        <v>122190.12</v>
      </c>
      <c r="I154" s="416">
        <f t="shared" si="2"/>
        <v>1466281.44</v>
      </c>
      <c r="J154" s="50"/>
    </row>
    <row r="155" spans="1:10" ht="56.25" x14ac:dyDescent="0.25">
      <c r="A155" s="506"/>
      <c r="B155" s="509"/>
      <c r="C155" s="412" t="s">
        <v>309</v>
      </c>
      <c r="D155" s="411">
        <v>12</v>
      </c>
      <c r="E155" s="98" t="s">
        <v>284</v>
      </c>
      <c r="F155" s="417">
        <v>43.556399999999996</v>
      </c>
      <c r="G155" s="414">
        <v>57276666</v>
      </c>
      <c r="H155" s="415">
        <v>122190.12</v>
      </c>
      <c r="I155" s="416">
        <f t="shared" si="2"/>
        <v>1466281.44</v>
      </c>
      <c r="J155" s="50"/>
    </row>
    <row r="156" spans="1:10" ht="56.25" x14ac:dyDescent="0.25">
      <c r="A156" s="506"/>
      <c r="B156" s="509"/>
      <c r="C156" s="412" t="s">
        <v>269</v>
      </c>
      <c r="D156" s="411">
        <v>12</v>
      </c>
      <c r="E156" s="98" t="s">
        <v>284</v>
      </c>
      <c r="F156" s="417">
        <v>43.556399999999996</v>
      </c>
      <c r="G156" s="414">
        <v>57276666</v>
      </c>
      <c r="H156" s="415">
        <v>122190.12</v>
      </c>
      <c r="I156" s="416">
        <f t="shared" si="2"/>
        <v>1466281.44</v>
      </c>
      <c r="J156" s="50"/>
    </row>
    <row r="157" spans="1:10" ht="56.25" x14ac:dyDescent="0.25">
      <c r="A157" s="506"/>
      <c r="B157" s="509"/>
      <c r="C157" s="412" t="s">
        <v>1052</v>
      </c>
      <c r="D157" s="411">
        <v>8</v>
      </c>
      <c r="E157" s="98" t="s">
        <v>284</v>
      </c>
      <c r="F157" s="417">
        <v>43.556399999999996</v>
      </c>
      <c r="G157" s="414">
        <v>57276666</v>
      </c>
      <c r="H157" s="415">
        <v>122190.12</v>
      </c>
      <c r="I157" s="416">
        <f t="shared" si="2"/>
        <v>977520.96</v>
      </c>
      <c r="J157" s="50"/>
    </row>
    <row r="158" spans="1:10" ht="56.25" x14ac:dyDescent="0.25">
      <c r="A158" s="506"/>
      <c r="B158" s="509"/>
      <c r="C158" s="412" t="s">
        <v>270</v>
      </c>
      <c r="D158" s="411">
        <v>8</v>
      </c>
      <c r="E158" s="98" t="s">
        <v>284</v>
      </c>
      <c r="F158" s="417">
        <v>43.556399999999996</v>
      </c>
      <c r="G158" s="414">
        <v>57276666</v>
      </c>
      <c r="H158" s="415">
        <v>122190.12</v>
      </c>
      <c r="I158" s="416">
        <f t="shared" si="2"/>
        <v>977520.96</v>
      </c>
      <c r="J158" s="50"/>
    </row>
    <row r="159" spans="1:10" ht="56.25" x14ac:dyDescent="0.25">
      <c r="A159" s="506"/>
      <c r="B159" s="509"/>
      <c r="C159" s="412" t="s">
        <v>1053</v>
      </c>
      <c r="D159" s="411">
        <v>8</v>
      </c>
      <c r="E159" s="98" t="s">
        <v>284</v>
      </c>
      <c r="F159" s="417">
        <v>43.556399999999996</v>
      </c>
      <c r="G159" s="414">
        <v>57276666</v>
      </c>
      <c r="H159" s="415">
        <v>122190.12</v>
      </c>
      <c r="I159" s="416">
        <f t="shared" si="2"/>
        <v>977520.96</v>
      </c>
      <c r="J159" s="50"/>
    </row>
    <row r="160" spans="1:10" ht="75" x14ac:dyDescent="0.25">
      <c r="A160" s="507"/>
      <c r="B160" s="510"/>
      <c r="C160" s="412" t="s">
        <v>1054</v>
      </c>
      <c r="D160" s="411">
        <v>8</v>
      </c>
      <c r="E160" s="98" t="s">
        <v>284</v>
      </c>
      <c r="F160" s="417">
        <v>43.556399999999996</v>
      </c>
      <c r="G160" s="414">
        <v>57276666</v>
      </c>
      <c r="H160" s="415">
        <v>122190.12</v>
      </c>
      <c r="I160" s="416">
        <f t="shared" si="2"/>
        <v>977520.96</v>
      </c>
      <c r="J160" s="50"/>
    </row>
    <row r="161" spans="1:10" ht="37.5" x14ac:dyDescent="0.25">
      <c r="A161" s="505">
        <v>31</v>
      </c>
      <c r="B161" s="508" t="s">
        <v>282</v>
      </c>
      <c r="C161" s="412" t="s">
        <v>273</v>
      </c>
      <c r="D161" s="411">
        <v>242</v>
      </c>
      <c r="E161" s="98"/>
      <c r="F161" s="413"/>
      <c r="G161" s="414"/>
      <c r="H161" s="415"/>
      <c r="I161" s="416">
        <f t="shared" si="2"/>
        <v>0</v>
      </c>
      <c r="J161" s="50"/>
    </row>
    <row r="162" spans="1:10" ht="37.5" x14ac:dyDescent="0.25">
      <c r="A162" s="506"/>
      <c r="B162" s="509"/>
      <c r="C162" s="412" t="s">
        <v>274</v>
      </c>
      <c r="D162" s="411">
        <v>30</v>
      </c>
      <c r="E162" s="98" t="s">
        <v>283</v>
      </c>
      <c r="F162" s="413">
        <v>59.6736</v>
      </c>
      <c r="G162" s="414">
        <v>78470784</v>
      </c>
      <c r="H162" s="415">
        <v>167403.6</v>
      </c>
      <c r="I162" s="416">
        <f t="shared" si="2"/>
        <v>5022108</v>
      </c>
      <c r="J162" s="50"/>
    </row>
    <row r="163" spans="1:10" ht="93.75" x14ac:dyDescent="0.25">
      <c r="A163" s="506"/>
      <c r="B163" s="509"/>
      <c r="C163" s="412" t="s">
        <v>275</v>
      </c>
      <c r="D163" s="411">
        <v>30</v>
      </c>
      <c r="E163" s="98" t="s">
        <v>283</v>
      </c>
      <c r="F163" s="413">
        <v>59.6736</v>
      </c>
      <c r="G163" s="414">
        <v>78470784</v>
      </c>
      <c r="H163" s="415">
        <v>167403.6</v>
      </c>
      <c r="I163" s="416">
        <f t="shared" si="2"/>
        <v>5022108</v>
      </c>
      <c r="J163" s="50"/>
    </row>
    <row r="164" spans="1:10" ht="37.5" x14ac:dyDescent="0.25">
      <c r="A164" s="506"/>
      <c r="B164" s="509"/>
      <c r="C164" s="412" t="s">
        <v>276</v>
      </c>
      <c r="D164" s="411">
        <v>20</v>
      </c>
      <c r="E164" s="98" t="s">
        <v>283</v>
      </c>
      <c r="F164" s="413">
        <v>59.6736</v>
      </c>
      <c r="G164" s="414">
        <v>78470784</v>
      </c>
      <c r="H164" s="415">
        <v>167403.6</v>
      </c>
      <c r="I164" s="416">
        <f t="shared" si="2"/>
        <v>3348072</v>
      </c>
      <c r="J164" s="50"/>
    </row>
    <row r="165" spans="1:10" ht="93.75" x14ac:dyDescent="0.25">
      <c r="A165" s="506"/>
      <c r="B165" s="509"/>
      <c r="C165" s="412" t="s">
        <v>277</v>
      </c>
      <c r="D165" s="411">
        <v>20</v>
      </c>
      <c r="E165" s="98" t="s">
        <v>283</v>
      </c>
      <c r="F165" s="413">
        <v>59.6736</v>
      </c>
      <c r="G165" s="414">
        <v>78470784</v>
      </c>
      <c r="H165" s="415">
        <v>167403.6</v>
      </c>
      <c r="I165" s="416">
        <f t="shared" si="2"/>
        <v>3348072</v>
      </c>
      <c r="J165" s="50"/>
    </row>
    <row r="166" spans="1:10" ht="75" x14ac:dyDescent="0.25">
      <c r="A166" s="506"/>
      <c r="B166" s="509"/>
      <c r="C166" s="412" t="s">
        <v>278</v>
      </c>
      <c r="D166" s="411">
        <v>20</v>
      </c>
      <c r="E166" s="98" t="s">
        <v>283</v>
      </c>
      <c r="F166" s="413">
        <v>59.6736</v>
      </c>
      <c r="G166" s="414">
        <v>78470784</v>
      </c>
      <c r="H166" s="415">
        <v>167403.6</v>
      </c>
      <c r="I166" s="416">
        <f t="shared" si="2"/>
        <v>3348072</v>
      </c>
      <c r="J166" s="50"/>
    </row>
    <row r="167" spans="1:10" ht="56.25" x14ac:dyDescent="0.25">
      <c r="A167" s="506"/>
      <c r="B167" s="509"/>
      <c r="C167" s="412" t="s">
        <v>279</v>
      </c>
      <c r="D167" s="411">
        <v>24</v>
      </c>
      <c r="E167" s="98" t="s">
        <v>283</v>
      </c>
      <c r="F167" s="413">
        <v>59.6736</v>
      </c>
      <c r="G167" s="414">
        <v>78470784</v>
      </c>
      <c r="H167" s="415">
        <v>167403.6</v>
      </c>
      <c r="I167" s="416">
        <f t="shared" si="2"/>
        <v>4017686.4000000004</v>
      </c>
      <c r="J167" s="50"/>
    </row>
    <row r="168" spans="1:10" ht="112.5" x14ac:dyDescent="0.25">
      <c r="A168" s="506"/>
      <c r="B168" s="509"/>
      <c r="C168" s="412" t="s">
        <v>280</v>
      </c>
      <c r="D168" s="411">
        <v>58</v>
      </c>
      <c r="E168" s="98" t="s">
        <v>283</v>
      </c>
      <c r="F168" s="413">
        <v>59.6736</v>
      </c>
      <c r="G168" s="414">
        <v>78470784</v>
      </c>
      <c r="H168" s="415">
        <v>167403.6</v>
      </c>
      <c r="I168" s="416">
        <f t="shared" si="2"/>
        <v>9709408.8000000007</v>
      </c>
      <c r="J168" s="50"/>
    </row>
    <row r="169" spans="1:10" ht="56.25" x14ac:dyDescent="0.25">
      <c r="A169" s="507"/>
      <c r="B169" s="510"/>
      <c r="C169" s="412" t="s">
        <v>281</v>
      </c>
      <c r="D169" s="411">
        <v>40</v>
      </c>
      <c r="E169" s="98" t="s">
        <v>283</v>
      </c>
      <c r="F169" s="413">
        <v>59.6736</v>
      </c>
      <c r="G169" s="414">
        <v>78470784</v>
      </c>
      <c r="H169" s="415">
        <v>167403.6</v>
      </c>
      <c r="I169" s="416">
        <f t="shared" si="2"/>
        <v>6696144</v>
      </c>
      <c r="J169" s="50"/>
    </row>
    <row r="170" spans="1:10" ht="18.75" x14ac:dyDescent="0.25">
      <c r="A170" s="460">
        <v>32</v>
      </c>
      <c r="B170" s="461" t="s">
        <v>0</v>
      </c>
      <c r="C170" s="412" t="s">
        <v>926</v>
      </c>
      <c r="D170" s="411">
        <v>600</v>
      </c>
      <c r="E170" s="98" t="s">
        <v>283</v>
      </c>
      <c r="F170" s="413">
        <v>59.6736</v>
      </c>
      <c r="G170" s="414">
        <v>78470784</v>
      </c>
      <c r="H170" s="415">
        <v>167403.6</v>
      </c>
      <c r="I170" s="416">
        <f t="shared" ref="I170:I175" si="3">D170*H170</f>
        <v>100442160</v>
      </c>
      <c r="J170" s="50"/>
    </row>
    <row r="171" spans="1:10" ht="18.75" x14ac:dyDescent="0.25">
      <c r="A171" s="460">
        <v>33</v>
      </c>
      <c r="B171" s="461" t="s">
        <v>912</v>
      </c>
      <c r="C171" s="412" t="s">
        <v>911</v>
      </c>
      <c r="D171" s="411">
        <v>30</v>
      </c>
      <c r="E171" s="132" t="s">
        <v>150</v>
      </c>
      <c r="F171" s="123">
        <v>48.576000000000008</v>
      </c>
      <c r="G171" s="119">
        <v>63877440</v>
      </c>
      <c r="H171" s="119">
        <v>136272</v>
      </c>
      <c r="I171" s="119">
        <f t="shared" si="3"/>
        <v>4088160</v>
      </c>
      <c r="J171" s="50"/>
    </row>
    <row r="172" spans="1:10" ht="18.75" x14ac:dyDescent="0.25">
      <c r="A172" s="460">
        <v>34</v>
      </c>
      <c r="B172" s="461" t="s">
        <v>915</v>
      </c>
      <c r="C172" s="412" t="s">
        <v>913</v>
      </c>
      <c r="D172" s="411">
        <v>60</v>
      </c>
      <c r="E172" s="98" t="s">
        <v>914</v>
      </c>
      <c r="F172" s="413">
        <v>80.584000000000003</v>
      </c>
      <c r="G172" s="414">
        <v>127212526</v>
      </c>
      <c r="H172" s="415">
        <v>271387</v>
      </c>
      <c r="I172" s="416">
        <f t="shared" si="3"/>
        <v>16283220</v>
      </c>
      <c r="J172" s="50"/>
    </row>
    <row r="173" spans="1:10" ht="18.75" x14ac:dyDescent="0.25">
      <c r="A173" s="460">
        <v>35</v>
      </c>
      <c r="B173" s="461" t="s">
        <v>916</v>
      </c>
      <c r="C173" s="412" t="s">
        <v>293</v>
      </c>
      <c r="D173" s="411">
        <v>75</v>
      </c>
      <c r="E173" s="98" t="s">
        <v>917</v>
      </c>
      <c r="F173" s="413">
        <v>51.91</v>
      </c>
      <c r="G173" s="418">
        <v>81913980</v>
      </c>
      <c r="H173" s="415">
        <v>174750</v>
      </c>
      <c r="I173" s="416">
        <f t="shared" si="3"/>
        <v>13106250</v>
      </c>
      <c r="J173" s="50"/>
    </row>
    <row r="174" spans="1:10" ht="18.75" x14ac:dyDescent="0.3">
      <c r="A174" s="460">
        <v>36</v>
      </c>
      <c r="B174" s="461" t="s">
        <v>918</v>
      </c>
      <c r="C174" s="426" t="s">
        <v>294</v>
      </c>
      <c r="D174" s="411">
        <v>75</v>
      </c>
      <c r="E174" s="98" t="s">
        <v>919</v>
      </c>
      <c r="F174" s="413">
        <v>49.881999999999998</v>
      </c>
      <c r="G174" s="414">
        <v>77436144</v>
      </c>
      <c r="H174" s="415">
        <v>165198</v>
      </c>
      <c r="I174" s="416">
        <f t="shared" si="3"/>
        <v>12389850</v>
      </c>
      <c r="J174" s="50"/>
    </row>
    <row r="175" spans="1:10" ht="18.75" x14ac:dyDescent="0.3">
      <c r="A175" s="460">
        <v>37</v>
      </c>
      <c r="B175" s="461" t="s">
        <v>1014</v>
      </c>
      <c r="C175" s="426" t="s">
        <v>295</v>
      </c>
      <c r="D175" s="411">
        <v>300</v>
      </c>
      <c r="E175" s="98" t="s">
        <v>1015</v>
      </c>
      <c r="F175" s="413">
        <v>106.0411</v>
      </c>
      <c r="G175" s="414">
        <v>149172929</v>
      </c>
      <c r="H175" s="415">
        <v>318235.32</v>
      </c>
      <c r="I175" s="416">
        <f t="shared" si="3"/>
        <v>95470596</v>
      </c>
      <c r="J175" s="50"/>
    </row>
    <row r="176" spans="1:10" ht="18.75" x14ac:dyDescent="0.25">
      <c r="A176" s="459"/>
      <c r="B176" s="513" t="s">
        <v>59</v>
      </c>
      <c r="C176" s="513"/>
      <c r="D176" s="425"/>
      <c r="E176" s="133"/>
      <c r="F176" s="127"/>
      <c r="G176" s="120"/>
      <c r="H176" s="116"/>
      <c r="I176" s="167">
        <f>SUM(I7:I175)</f>
        <v>960661365.5600003</v>
      </c>
    </row>
  </sheetData>
  <mergeCells count="33">
    <mergeCell ref="B1:C1"/>
    <mergeCell ref="B2:I2"/>
    <mergeCell ref="B3:I3"/>
    <mergeCell ref="B4:I4"/>
    <mergeCell ref="B176:C176"/>
    <mergeCell ref="B49:B60"/>
    <mergeCell ref="B96:B101"/>
    <mergeCell ref="B103:B115"/>
    <mergeCell ref="B139:B160"/>
    <mergeCell ref="A23:A27"/>
    <mergeCell ref="B23:B27"/>
    <mergeCell ref="B28:B35"/>
    <mergeCell ref="A28:A35"/>
    <mergeCell ref="B36:B48"/>
    <mergeCell ref="A36:A48"/>
    <mergeCell ref="A96:A101"/>
    <mergeCell ref="A49:A60"/>
    <mergeCell ref="B61:B73"/>
    <mergeCell ref="A61:A73"/>
    <mergeCell ref="B74:B91"/>
    <mergeCell ref="A74:A91"/>
    <mergeCell ref="B92:B95"/>
    <mergeCell ref="A92:A95"/>
    <mergeCell ref="A139:A160"/>
    <mergeCell ref="B161:B169"/>
    <mergeCell ref="A161:A169"/>
    <mergeCell ref="A103:A115"/>
    <mergeCell ref="B116:B122"/>
    <mergeCell ref="A116:A122"/>
    <mergeCell ref="B123:B125"/>
    <mergeCell ref="A123:A125"/>
    <mergeCell ref="B126:B138"/>
    <mergeCell ref="A126:A138"/>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topLeftCell="A169" workbookViewId="0">
      <selection activeCell="E181" sqref="E181"/>
    </sheetView>
  </sheetViews>
  <sheetFormatPr defaultRowHeight="16.5" x14ac:dyDescent="0.25"/>
  <cols>
    <col min="1" max="1" width="5.140625" style="454" customWidth="1"/>
    <col min="2" max="2" width="7.42578125" style="454" customWidth="1"/>
    <col min="3" max="3" width="29.5703125" style="448" customWidth="1"/>
    <col min="4" max="4" width="7.42578125" style="2" customWidth="1"/>
    <col min="5" max="5" width="19" style="134" bestFit="1" customWidth="1"/>
    <col min="6" max="6" width="13" style="121" customWidth="1"/>
    <col min="7" max="7" width="10.5703125" style="117" customWidth="1"/>
    <col min="8" max="8" width="11" style="117" customWidth="1"/>
    <col min="9" max="11" width="10.140625" style="117" customWidth="1"/>
    <col min="12" max="12" width="13.85546875" style="1" customWidth="1"/>
    <col min="13" max="13" width="18.140625" style="1" customWidth="1"/>
    <col min="14" max="16384" width="9.140625" style="1"/>
  </cols>
  <sheetData>
    <row r="1" spans="1:13" ht="18.75" x14ac:dyDescent="0.25">
      <c r="B1" s="511" t="s">
        <v>42</v>
      </c>
      <c r="C1" s="511"/>
      <c r="D1" s="11"/>
      <c r="E1" s="428"/>
      <c r="F1" s="118"/>
      <c r="G1" s="118"/>
      <c r="H1" s="118"/>
      <c r="I1" s="118"/>
      <c r="J1" s="118"/>
      <c r="K1" s="118"/>
      <c r="L1" s="122"/>
      <c r="M1" s="11"/>
    </row>
    <row r="2" spans="1:13" ht="18.75" x14ac:dyDescent="0.25">
      <c r="B2" s="511" t="s">
        <v>1055</v>
      </c>
      <c r="C2" s="511"/>
      <c r="D2" s="511"/>
      <c r="E2" s="511"/>
      <c r="F2" s="511"/>
      <c r="G2" s="511"/>
      <c r="H2" s="511"/>
      <c r="I2" s="511"/>
      <c r="J2" s="511"/>
      <c r="K2" s="511"/>
      <c r="L2" s="511"/>
      <c r="M2" s="51"/>
    </row>
    <row r="3" spans="1:13" ht="18.75" x14ac:dyDescent="0.25">
      <c r="B3" s="512" t="s">
        <v>97</v>
      </c>
      <c r="C3" s="512"/>
      <c r="D3" s="512"/>
      <c r="E3" s="512"/>
      <c r="F3" s="512"/>
      <c r="G3" s="512"/>
      <c r="H3" s="512"/>
      <c r="I3" s="512"/>
      <c r="J3" s="512"/>
      <c r="K3" s="512"/>
      <c r="L3" s="512"/>
      <c r="M3" s="52"/>
    </row>
    <row r="4" spans="1:13" ht="18.75" x14ac:dyDescent="0.25">
      <c r="B4" s="512"/>
      <c r="C4" s="512"/>
      <c r="D4" s="512"/>
      <c r="E4" s="512"/>
      <c r="F4" s="512"/>
      <c r="G4" s="512"/>
      <c r="H4" s="512"/>
      <c r="I4" s="512"/>
      <c r="J4" s="512"/>
      <c r="K4" s="512"/>
      <c r="L4" s="512"/>
      <c r="M4" s="52"/>
    </row>
    <row r="5" spans="1:13" s="40" customFormat="1" ht="14.25" x14ac:dyDescent="0.2">
      <c r="A5" s="530" t="s">
        <v>0</v>
      </c>
      <c r="B5" s="530" t="s">
        <v>6</v>
      </c>
      <c r="C5" s="521" t="s">
        <v>96</v>
      </c>
      <c r="D5" s="523" t="s">
        <v>47</v>
      </c>
      <c r="E5" s="523" t="s">
        <v>46</v>
      </c>
      <c r="F5" s="525" t="s">
        <v>57</v>
      </c>
      <c r="G5" s="525" t="s">
        <v>45</v>
      </c>
      <c r="H5" s="527" t="s">
        <v>58</v>
      </c>
      <c r="I5" s="528"/>
      <c r="J5" s="528"/>
      <c r="K5" s="529"/>
      <c r="L5" s="44"/>
      <c r="M5" s="429"/>
    </row>
    <row r="6" spans="1:13" s="40" customFormat="1" ht="37.5" customHeight="1" x14ac:dyDescent="0.2">
      <c r="A6" s="531"/>
      <c r="B6" s="531"/>
      <c r="C6" s="522"/>
      <c r="D6" s="524"/>
      <c r="E6" s="524"/>
      <c r="F6" s="526"/>
      <c r="G6" s="526"/>
      <c r="H6" s="430" t="s">
        <v>71</v>
      </c>
      <c r="I6" s="430" t="s">
        <v>72</v>
      </c>
      <c r="J6" s="430" t="s">
        <v>73</v>
      </c>
      <c r="K6" s="430" t="s">
        <v>74</v>
      </c>
      <c r="L6" s="430" t="s">
        <v>32</v>
      </c>
    </row>
    <row r="7" spans="1:13" s="427" customFormat="1" ht="28.5" x14ac:dyDescent="0.2">
      <c r="A7" s="462" t="s">
        <v>48</v>
      </c>
      <c r="B7" s="462" t="s">
        <v>49</v>
      </c>
      <c r="C7" s="432" t="s">
        <v>50</v>
      </c>
      <c r="D7" s="431" t="s">
        <v>51</v>
      </c>
      <c r="E7" s="432" t="s">
        <v>52</v>
      </c>
      <c r="F7" s="433">
        <v>-6</v>
      </c>
      <c r="G7" s="433">
        <v>-7</v>
      </c>
      <c r="H7" s="431" t="s">
        <v>55</v>
      </c>
      <c r="I7" s="431" t="s">
        <v>56</v>
      </c>
      <c r="J7" s="431" t="s">
        <v>75</v>
      </c>
      <c r="K7" s="433">
        <v>-11</v>
      </c>
      <c r="L7" s="431" t="s">
        <v>1056</v>
      </c>
    </row>
    <row r="8" spans="1:13" s="40" customFormat="1" ht="15" x14ac:dyDescent="0.2">
      <c r="A8" s="463" t="s">
        <v>142</v>
      </c>
      <c r="B8" s="463" t="s">
        <v>145</v>
      </c>
      <c r="C8" s="447" t="s">
        <v>144</v>
      </c>
      <c r="D8" s="434" t="s">
        <v>148</v>
      </c>
      <c r="E8" s="435" t="s">
        <v>151</v>
      </c>
      <c r="F8" s="436">
        <v>90113409</v>
      </c>
      <c r="G8" s="436">
        <v>192242</v>
      </c>
      <c r="H8" s="437">
        <f>ROUND(F8/450*32/52*D8*18/100,0)</f>
        <v>4214535</v>
      </c>
      <c r="I8" s="436">
        <f>ROUND(F8/450*32/52*D8*3/100,0)</f>
        <v>702422</v>
      </c>
      <c r="J8" s="436">
        <f>ROUND(F8/450*32/52*D8*1/100,0)</f>
        <v>234141</v>
      </c>
      <c r="K8" s="436">
        <f>ROUND(F8/450*32/52*D8*2/100,0)</f>
        <v>468282</v>
      </c>
      <c r="L8" s="436">
        <f>K8+J8+I8+H8</f>
        <v>5619380</v>
      </c>
      <c r="M8" s="438"/>
    </row>
    <row r="9" spans="1:13" s="40" customFormat="1" ht="15" x14ac:dyDescent="0.2">
      <c r="A9" s="463" t="s">
        <v>143</v>
      </c>
      <c r="B9" s="463" t="s">
        <v>146</v>
      </c>
      <c r="C9" s="447" t="s">
        <v>147</v>
      </c>
      <c r="D9" s="434" t="s">
        <v>149</v>
      </c>
      <c r="E9" s="435" t="s">
        <v>150</v>
      </c>
      <c r="F9" s="436">
        <v>63877440</v>
      </c>
      <c r="G9" s="436">
        <v>136272</v>
      </c>
      <c r="H9" s="437">
        <f t="shared" ref="H9:H72" si="0">ROUND(F9/450*32/52*D9*18/100,0)</f>
        <v>1415131</v>
      </c>
      <c r="I9" s="436">
        <f t="shared" ref="I9:I72" si="1">ROUND(F9/450*32/52*D9*3/100,0)</f>
        <v>235855</v>
      </c>
      <c r="J9" s="436">
        <f t="shared" ref="J9:J72" si="2">ROUND(F9/450*32/52*D9*1/100,0)</f>
        <v>78618</v>
      </c>
      <c r="K9" s="436">
        <f t="shared" ref="K9:K72" si="3">ROUND(F9/450*32/52*D9*2/100,0)</f>
        <v>157237</v>
      </c>
      <c r="L9" s="436">
        <f t="shared" ref="L9:L72" si="4">K9+J9+I9+H9</f>
        <v>1886841</v>
      </c>
      <c r="M9" s="438"/>
    </row>
    <row r="10" spans="1:13" s="40" customFormat="1" ht="30" x14ac:dyDescent="0.2">
      <c r="A10" s="463" t="s">
        <v>152</v>
      </c>
      <c r="B10" s="464" t="s">
        <v>109</v>
      </c>
      <c r="C10" s="450" t="s">
        <v>110</v>
      </c>
      <c r="D10" s="449">
        <v>80</v>
      </c>
      <c r="E10" s="439" t="s">
        <v>283</v>
      </c>
      <c r="F10" s="441">
        <v>78470784</v>
      </c>
      <c r="G10" s="442">
        <v>167403.6</v>
      </c>
      <c r="H10" s="437">
        <f t="shared" si="0"/>
        <v>1545271</v>
      </c>
      <c r="I10" s="436">
        <f t="shared" si="1"/>
        <v>257545</v>
      </c>
      <c r="J10" s="436">
        <f t="shared" si="2"/>
        <v>85848</v>
      </c>
      <c r="K10" s="436">
        <f t="shared" si="3"/>
        <v>171697</v>
      </c>
      <c r="L10" s="436">
        <f t="shared" si="4"/>
        <v>2060361</v>
      </c>
      <c r="M10" s="440"/>
    </row>
    <row r="11" spans="1:13" s="40" customFormat="1" ht="30" x14ac:dyDescent="0.2">
      <c r="A11" s="465">
        <v>4</v>
      </c>
      <c r="B11" s="464" t="s">
        <v>111</v>
      </c>
      <c r="C11" s="450" t="s">
        <v>112</v>
      </c>
      <c r="D11" s="449">
        <v>100</v>
      </c>
      <c r="E11" s="439" t="s">
        <v>284</v>
      </c>
      <c r="F11" s="441">
        <v>57276666</v>
      </c>
      <c r="G11" s="442">
        <v>122190.12</v>
      </c>
      <c r="H11" s="437">
        <f t="shared" si="0"/>
        <v>1409887</v>
      </c>
      <c r="I11" s="436">
        <f t="shared" si="1"/>
        <v>234981</v>
      </c>
      <c r="J11" s="436">
        <f t="shared" si="2"/>
        <v>78327</v>
      </c>
      <c r="K11" s="436">
        <f t="shared" si="3"/>
        <v>156654</v>
      </c>
      <c r="L11" s="436">
        <f t="shared" si="4"/>
        <v>1879849</v>
      </c>
      <c r="M11" s="440"/>
    </row>
    <row r="12" spans="1:13" s="40" customFormat="1" ht="15" x14ac:dyDescent="0.2">
      <c r="A12" s="465">
        <v>5</v>
      </c>
      <c r="B12" s="464" t="s">
        <v>114</v>
      </c>
      <c r="C12" s="450" t="s">
        <v>113</v>
      </c>
      <c r="D12" s="449">
        <v>100</v>
      </c>
      <c r="E12" s="439" t="s">
        <v>285</v>
      </c>
      <c r="F12" s="441">
        <v>44777600</v>
      </c>
      <c r="G12" s="442">
        <v>95525.040000000008</v>
      </c>
      <c r="H12" s="437">
        <f t="shared" si="0"/>
        <v>1102218</v>
      </c>
      <c r="I12" s="436">
        <f t="shared" si="1"/>
        <v>183703</v>
      </c>
      <c r="J12" s="436">
        <f t="shared" si="2"/>
        <v>61234</v>
      </c>
      <c r="K12" s="436">
        <f t="shared" si="3"/>
        <v>122469</v>
      </c>
      <c r="L12" s="436">
        <f t="shared" si="4"/>
        <v>1469624</v>
      </c>
      <c r="M12" s="440"/>
    </row>
    <row r="13" spans="1:13" s="40" customFormat="1" ht="30" x14ac:dyDescent="0.2">
      <c r="A13" s="465">
        <v>6</v>
      </c>
      <c r="B13" s="464" t="s">
        <v>115</v>
      </c>
      <c r="C13" s="450" t="s">
        <v>116</v>
      </c>
      <c r="D13" s="449">
        <v>40</v>
      </c>
      <c r="E13" s="439" t="s">
        <v>286</v>
      </c>
      <c r="F13" s="441">
        <v>68486778</v>
      </c>
      <c r="G13" s="442">
        <v>146104.91999999998</v>
      </c>
      <c r="H13" s="437">
        <f t="shared" si="0"/>
        <v>674331</v>
      </c>
      <c r="I13" s="436">
        <f t="shared" si="1"/>
        <v>112389</v>
      </c>
      <c r="J13" s="436">
        <f t="shared" si="2"/>
        <v>37463</v>
      </c>
      <c r="K13" s="436">
        <f t="shared" si="3"/>
        <v>74926</v>
      </c>
      <c r="L13" s="436">
        <f t="shared" si="4"/>
        <v>899109</v>
      </c>
      <c r="M13" s="440"/>
    </row>
    <row r="14" spans="1:13" s="40" customFormat="1" ht="30" x14ac:dyDescent="0.2">
      <c r="A14" s="465">
        <v>7</v>
      </c>
      <c r="B14" s="464" t="s">
        <v>117</v>
      </c>
      <c r="C14" s="450" t="s">
        <v>118</v>
      </c>
      <c r="D14" s="449">
        <v>60</v>
      </c>
      <c r="E14" s="439" t="s">
        <v>284</v>
      </c>
      <c r="F14" s="441">
        <v>57276666</v>
      </c>
      <c r="G14" s="442">
        <v>122190.12</v>
      </c>
      <c r="H14" s="437">
        <f t="shared" si="0"/>
        <v>845932</v>
      </c>
      <c r="I14" s="436">
        <f t="shared" si="1"/>
        <v>140989</v>
      </c>
      <c r="J14" s="436">
        <f t="shared" si="2"/>
        <v>46996</v>
      </c>
      <c r="K14" s="436">
        <f t="shared" si="3"/>
        <v>93992</v>
      </c>
      <c r="L14" s="436">
        <f t="shared" si="4"/>
        <v>1127909</v>
      </c>
      <c r="M14" s="440"/>
    </row>
    <row r="15" spans="1:13" s="40" customFormat="1" ht="60" x14ac:dyDescent="0.2">
      <c r="A15" s="465">
        <v>8</v>
      </c>
      <c r="B15" s="464" t="s">
        <v>119</v>
      </c>
      <c r="C15" s="450" t="s">
        <v>120</v>
      </c>
      <c r="D15" s="449">
        <v>80</v>
      </c>
      <c r="E15" s="439" t="s">
        <v>285</v>
      </c>
      <c r="F15" s="441">
        <v>44777600</v>
      </c>
      <c r="G15" s="442">
        <v>95525.040000000008</v>
      </c>
      <c r="H15" s="437">
        <f t="shared" si="0"/>
        <v>881774</v>
      </c>
      <c r="I15" s="436">
        <f t="shared" si="1"/>
        <v>146962</v>
      </c>
      <c r="J15" s="436">
        <f t="shared" si="2"/>
        <v>48987</v>
      </c>
      <c r="K15" s="436">
        <f t="shared" si="3"/>
        <v>97975</v>
      </c>
      <c r="L15" s="436">
        <f t="shared" si="4"/>
        <v>1175698</v>
      </c>
      <c r="M15" s="440"/>
    </row>
    <row r="16" spans="1:13" s="40" customFormat="1" ht="30" x14ac:dyDescent="0.2">
      <c r="A16" s="465">
        <v>9</v>
      </c>
      <c r="B16" s="464" t="s">
        <v>121</v>
      </c>
      <c r="C16" s="450" t="s">
        <v>122</v>
      </c>
      <c r="D16" s="449">
        <v>60</v>
      </c>
      <c r="E16" s="439" t="s">
        <v>286</v>
      </c>
      <c r="F16" s="441">
        <v>68486778</v>
      </c>
      <c r="G16" s="442">
        <v>146104.91999999998</v>
      </c>
      <c r="H16" s="437">
        <f t="shared" si="0"/>
        <v>1011497</v>
      </c>
      <c r="I16" s="436">
        <f t="shared" si="1"/>
        <v>168583</v>
      </c>
      <c r="J16" s="436">
        <f t="shared" si="2"/>
        <v>56194</v>
      </c>
      <c r="K16" s="436">
        <f t="shared" si="3"/>
        <v>112389</v>
      </c>
      <c r="L16" s="436">
        <f t="shared" si="4"/>
        <v>1348663</v>
      </c>
      <c r="M16" s="440"/>
    </row>
    <row r="17" spans="1:13" s="40" customFormat="1" ht="30" x14ac:dyDescent="0.2">
      <c r="A17" s="465">
        <v>10</v>
      </c>
      <c r="B17" s="464" t="s">
        <v>124</v>
      </c>
      <c r="C17" s="450" t="s">
        <v>123</v>
      </c>
      <c r="D17" s="449">
        <v>80</v>
      </c>
      <c r="E17" s="439" t="s">
        <v>283</v>
      </c>
      <c r="F17" s="441">
        <v>78470784</v>
      </c>
      <c r="G17" s="442">
        <v>167403.6</v>
      </c>
      <c r="H17" s="437">
        <f t="shared" si="0"/>
        <v>1545271</v>
      </c>
      <c r="I17" s="436">
        <f t="shared" si="1"/>
        <v>257545</v>
      </c>
      <c r="J17" s="436">
        <f t="shared" si="2"/>
        <v>85848</v>
      </c>
      <c r="K17" s="436">
        <f t="shared" si="3"/>
        <v>171697</v>
      </c>
      <c r="L17" s="436">
        <f t="shared" si="4"/>
        <v>2060361</v>
      </c>
      <c r="M17" s="440"/>
    </row>
    <row r="18" spans="1:13" s="40" customFormat="1" ht="45" x14ac:dyDescent="0.2">
      <c r="A18" s="465">
        <v>11</v>
      </c>
      <c r="B18" s="464" t="s">
        <v>125</v>
      </c>
      <c r="C18" s="450" t="s">
        <v>126</v>
      </c>
      <c r="D18" s="449">
        <v>80</v>
      </c>
      <c r="E18" s="439" t="s">
        <v>285</v>
      </c>
      <c r="F18" s="441">
        <v>44777600</v>
      </c>
      <c r="G18" s="442">
        <v>95525.040000000008</v>
      </c>
      <c r="H18" s="437">
        <f t="shared" si="0"/>
        <v>881774</v>
      </c>
      <c r="I18" s="436">
        <f t="shared" si="1"/>
        <v>146962</v>
      </c>
      <c r="J18" s="436">
        <f t="shared" si="2"/>
        <v>48987</v>
      </c>
      <c r="K18" s="436">
        <f t="shared" si="3"/>
        <v>97975</v>
      </c>
      <c r="L18" s="436">
        <f t="shared" si="4"/>
        <v>1175698</v>
      </c>
      <c r="M18" s="440"/>
    </row>
    <row r="19" spans="1:13" s="40" customFormat="1" ht="30" x14ac:dyDescent="0.2">
      <c r="A19" s="465">
        <v>12</v>
      </c>
      <c r="B19" s="464" t="s">
        <v>127</v>
      </c>
      <c r="C19" s="450" t="s">
        <v>128</v>
      </c>
      <c r="D19" s="449">
        <v>80</v>
      </c>
      <c r="E19" s="439" t="s">
        <v>286</v>
      </c>
      <c r="F19" s="441">
        <v>68486778</v>
      </c>
      <c r="G19" s="442">
        <v>146104.91999999998</v>
      </c>
      <c r="H19" s="437">
        <f t="shared" si="0"/>
        <v>1348663</v>
      </c>
      <c r="I19" s="436">
        <f t="shared" si="1"/>
        <v>224777</v>
      </c>
      <c r="J19" s="436">
        <f t="shared" si="2"/>
        <v>74926</v>
      </c>
      <c r="K19" s="436">
        <f t="shared" si="3"/>
        <v>149851</v>
      </c>
      <c r="L19" s="436">
        <f t="shared" si="4"/>
        <v>1798217</v>
      </c>
      <c r="M19" s="440"/>
    </row>
    <row r="20" spans="1:13" s="40" customFormat="1" ht="45" x14ac:dyDescent="0.2">
      <c r="A20" s="465">
        <v>13</v>
      </c>
      <c r="B20" s="464" t="s">
        <v>129</v>
      </c>
      <c r="C20" s="450" t="s">
        <v>130</v>
      </c>
      <c r="D20" s="449">
        <v>80</v>
      </c>
      <c r="E20" s="439" t="s">
        <v>283</v>
      </c>
      <c r="F20" s="441">
        <v>78470784</v>
      </c>
      <c r="G20" s="442">
        <v>167403.6</v>
      </c>
      <c r="H20" s="437">
        <f t="shared" si="0"/>
        <v>1545271</v>
      </c>
      <c r="I20" s="436">
        <f t="shared" si="1"/>
        <v>257545</v>
      </c>
      <c r="J20" s="436">
        <f t="shared" si="2"/>
        <v>85848</v>
      </c>
      <c r="K20" s="436">
        <f t="shared" si="3"/>
        <v>171697</v>
      </c>
      <c r="L20" s="436">
        <f t="shared" si="4"/>
        <v>2060361</v>
      </c>
      <c r="M20" s="440"/>
    </row>
    <row r="21" spans="1:13" s="40" customFormat="1" ht="30" x14ac:dyDescent="0.2">
      <c r="A21" s="465">
        <v>14</v>
      </c>
      <c r="B21" s="464" t="s">
        <v>133</v>
      </c>
      <c r="C21" s="450" t="s">
        <v>131</v>
      </c>
      <c r="D21" s="449">
        <v>40</v>
      </c>
      <c r="E21" s="439" t="s">
        <v>284</v>
      </c>
      <c r="F21" s="441">
        <v>57276666</v>
      </c>
      <c r="G21" s="442">
        <v>122190.12</v>
      </c>
      <c r="H21" s="437">
        <f t="shared" si="0"/>
        <v>563955</v>
      </c>
      <c r="I21" s="436">
        <f t="shared" si="1"/>
        <v>93992</v>
      </c>
      <c r="J21" s="436">
        <f t="shared" si="2"/>
        <v>31331</v>
      </c>
      <c r="K21" s="436">
        <f t="shared" si="3"/>
        <v>62662</v>
      </c>
      <c r="L21" s="436">
        <f t="shared" si="4"/>
        <v>751940</v>
      </c>
      <c r="M21" s="440"/>
    </row>
    <row r="22" spans="1:13" s="40" customFormat="1" ht="15" x14ac:dyDescent="0.2">
      <c r="A22" s="465">
        <v>15</v>
      </c>
      <c r="B22" s="464" t="s">
        <v>132</v>
      </c>
      <c r="C22" s="450" t="s">
        <v>134</v>
      </c>
      <c r="D22" s="449">
        <v>80</v>
      </c>
      <c r="E22" s="439" t="s">
        <v>286</v>
      </c>
      <c r="F22" s="441">
        <v>68486778</v>
      </c>
      <c r="G22" s="442">
        <v>146104.91999999998</v>
      </c>
      <c r="H22" s="437">
        <f t="shared" si="0"/>
        <v>1348663</v>
      </c>
      <c r="I22" s="436">
        <f t="shared" si="1"/>
        <v>224777</v>
      </c>
      <c r="J22" s="436">
        <f t="shared" si="2"/>
        <v>74926</v>
      </c>
      <c r="K22" s="436">
        <f t="shared" si="3"/>
        <v>149851</v>
      </c>
      <c r="L22" s="436">
        <f t="shared" si="4"/>
        <v>1798217</v>
      </c>
      <c r="M22" s="440"/>
    </row>
    <row r="23" spans="1:13" s="40" customFormat="1" ht="30" x14ac:dyDescent="0.2">
      <c r="A23" s="465">
        <v>16</v>
      </c>
      <c r="B23" s="464" t="s">
        <v>135</v>
      </c>
      <c r="C23" s="450" t="s">
        <v>136</v>
      </c>
      <c r="D23" s="449">
        <v>80</v>
      </c>
      <c r="E23" s="439" t="s">
        <v>283</v>
      </c>
      <c r="F23" s="441">
        <v>78470784</v>
      </c>
      <c r="G23" s="442">
        <v>167403.6</v>
      </c>
      <c r="H23" s="437">
        <f t="shared" si="0"/>
        <v>1545271</v>
      </c>
      <c r="I23" s="436">
        <f t="shared" si="1"/>
        <v>257545</v>
      </c>
      <c r="J23" s="436">
        <f t="shared" si="2"/>
        <v>85848</v>
      </c>
      <c r="K23" s="436">
        <f t="shared" si="3"/>
        <v>171697</v>
      </c>
      <c r="L23" s="436">
        <f t="shared" si="4"/>
        <v>2060361</v>
      </c>
      <c r="M23" s="440"/>
    </row>
    <row r="24" spans="1:13" s="40" customFormat="1" ht="30" x14ac:dyDescent="0.2">
      <c r="A24" s="515">
        <v>17</v>
      </c>
      <c r="B24" s="518" t="s">
        <v>153</v>
      </c>
      <c r="C24" s="450" t="s">
        <v>137</v>
      </c>
      <c r="D24" s="449">
        <v>112</v>
      </c>
      <c r="E24" s="439"/>
      <c r="F24" s="441"/>
      <c r="G24" s="442"/>
      <c r="H24" s="437">
        <f t="shared" si="0"/>
        <v>0</v>
      </c>
      <c r="I24" s="436">
        <f t="shared" si="1"/>
        <v>0</v>
      </c>
      <c r="J24" s="436">
        <f t="shared" si="2"/>
        <v>0</v>
      </c>
      <c r="K24" s="436">
        <f t="shared" si="3"/>
        <v>0</v>
      </c>
      <c r="L24" s="436">
        <f t="shared" si="4"/>
        <v>0</v>
      </c>
      <c r="M24" s="440"/>
    </row>
    <row r="25" spans="1:13" s="40" customFormat="1" ht="45" x14ac:dyDescent="0.2">
      <c r="A25" s="516"/>
      <c r="B25" s="519"/>
      <c r="C25" s="450" t="s">
        <v>138</v>
      </c>
      <c r="D25" s="449">
        <v>16</v>
      </c>
      <c r="E25" s="439" t="s">
        <v>284</v>
      </c>
      <c r="F25" s="441">
        <v>57276666</v>
      </c>
      <c r="G25" s="442">
        <v>122190.12</v>
      </c>
      <c r="H25" s="437">
        <f t="shared" si="0"/>
        <v>225582</v>
      </c>
      <c r="I25" s="436">
        <f t="shared" si="1"/>
        <v>37597</v>
      </c>
      <c r="J25" s="436">
        <f t="shared" si="2"/>
        <v>12532</v>
      </c>
      <c r="K25" s="436">
        <f t="shared" si="3"/>
        <v>25065</v>
      </c>
      <c r="L25" s="436">
        <f t="shared" si="4"/>
        <v>300776</v>
      </c>
      <c r="M25" s="440"/>
    </row>
    <row r="26" spans="1:13" s="40" customFormat="1" ht="45" x14ac:dyDescent="0.2">
      <c r="A26" s="516"/>
      <c r="B26" s="519"/>
      <c r="C26" s="450" t="s">
        <v>139</v>
      </c>
      <c r="D26" s="449">
        <v>32</v>
      </c>
      <c r="E26" s="439" t="s">
        <v>284</v>
      </c>
      <c r="F26" s="441">
        <v>57276666</v>
      </c>
      <c r="G26" s="442">
        <v>122190.12</v>
      </c>
      <c r="H26" s="437">
        <f t="shared" si="0"/>
        <v>451164</v>
      </c>
      <c r="I26" s="436">
        <f t="shared" si="1"/>
        <v>75194</v>
      </c>
      <c r="J26" s="436">
        <f t="shared" si="2"/>
        <v>25065</v>
      </c>
      <c r="K26" s="436">
        <f t="shared" si="3"/>
        <v>50129</v>
      </c>
      <c r="L26" s="436">
        <f t="shared" si="4"/>
        <v>601552</v>
      </c>
      <c r="M26" s="440"/>
    </row>
    <row r="27" spans="1:13" s="40" customFormat="1" ht="75" x14ac:dyDescent="0.2">
      <c r="A27" s="516"/>
      <c r="B27" s="519"/>
      <c r="C27" s="450" t="s">
        <v>1057</v>
      </c>
      <c r="D27" s="449">
        <v>32</v>
      </c>
      <c r="E27" s="439" t="s">
        <v>284</v>
      </c>
      <c r="F27" s="441">
        <v>57276666</v>
      </c>
      <c r="G27" s="442">
        <v>122190.12</v>
      </c>
      <c r="H27" s="437">
        <f t="shared" si="0"/>
        <v>451164</v>
      </c>
      <c r="I27" s="436">
        <f t="shared" si="1"/>
        <v>75194</v>
      </c>
      <c r="J27" s="436">
        <f t="shared" si="2"/>
        <v>25065</v>
      </c>
      <c r="K27" s="436">
        <f t="shared" si="3"/>
        <v>50129</v>
      </c>
      <c r="L27" s="436">
        <f t="shared" si="4"/>
        <v>601552</v>
      </c>
      <c r="M27" s="440"/>
    </row>
    <row r="28" spans="1:13" s="40" customFormat="1" ht="60" x14ac:dyDescent="0.2">
      <c r="A28" s="517"/>
      <c r="B28" s="520"/>
      <c r="C28" s="450" t="s">
        <v>1058</v>
      </c>
      <c r="D28" s="449">
        <v>32</v>
      </c>
      <c r="E28" s="439" t="s">
        <v>284</v>
      </c>
      <c r="F28" s="441">
        <v>57276666</v>
      </c>
      <c r="G28" s="442">
        <v>122190.12</v>
      </c>
      <c r="H28" s="437">
        <f t="shared" si="0"/>
        <v>451164</v>
      </c>
      <c r="I28" s="436">
        <f t="shared" si="1"/>
        <v>75194</v>
      </c>
      <c r="J28" s="436">
        <f t="shared" si="2"/>
        <v>25065</v>
      </c>
      <c r="K28" s="436">
        <f t="shared" si="3"/>
        <v>50129</v>
      </c>
      <c r="L28" s="436">
        <f t="shared" si="4"/>
        <v>601552</v>
      </c>
      <c r="M28" s="440"/>
    </row>
    <row r="29" spans="1:13" s="40" customFormat="1" ht="30" x14ac:dyDescent="0.2">
      <c r="A29" s="515">
        <v>18</v>
      </c>
      <c r="B29" s="518" t="s">
        <v>163</v>
      </c>
      <c r="C29" s="450" t="s">
        <v>175</v>
      </c>
      <c r="D29" s="449">
        <v>108</v>
      </c>
      <c r="E29" s="439"/>
      <c r="F29" s="441"/>
      <c r="G29" s="442"/>
      <c r="H29" s="437">
        <f t="shared" si="0"/>
        <v>0</v>
      </c>
      <c r="I29" s="436">
        <f t="shared" si="1"/>
        <v>0</v>
      </c>
      <c r="J29" s="436">
        <f t="shared" si="2"/>
        <v>0</v>
      </c>
      <c r="K29" s="436">
        <f t="shared" si="3"/>
        <v>0</v>
      </c>
      <c r="L29" s="436">
        <f t="shared" si="4"/>
        <v>0</v>
      </c>
      <c r="M29" s="440"/>
    </row>
    <row r="30" spans="1:13" s="40" customFormat="1" ht="120" x14ac:dyDescent="0.2">
      <c r="A30" s="516"/>
      <c r="B30" s="519"/>
      <c r="C30" s="450" t="s">
        <v>154</v>
      </c>
      <c r="D30" s="449">
        <v>19</v>
      </c>
      <c r="E30" s="439" t="s">
        <v>283</v>
      </c>
      <c r="F30" s="441">
        <v>78470784</v>
      </c>
      <c r="G30" s="442">
        <v>167403.6</v>
      </c>
      <c r="H30" s="437">
        <f t="shared" si="0"/>
        <v>367002</v>
      </c>
      <c r="I30" s="436">
        <f t="shared" si="1"/>
        <v>61167</v>
      </c>
      <c r="J30" s="436">
        <f t="shared" si="2"/>
        <v>20389</v>
      </c>
      <c r="K30" s="436">
        <f t="shared" si="3"/>
        <v>40778</v>
      </c>
      <c r="L30" s="436">
        <f t="shared" si="4"/>
        <v>489336</v>
      </c>
      <c r="M30" s="440"/>
    </row>
    <row r="31" spans="1:13" s="40" customFormat="1" ht="30" x14ac:dyDescent="0.2">
      <c r="A31" s="516"/>
      <c r="B31" s="519"/>
      <c r="C31" s="450" t="s">
        <v>155</v>
      </c>
      <c r="D31" s="449">
        <v>8</v>
      </c>
      <c r="E31" s="439" t="s">
        <v>283</v>
      </c>
      <c r="F31" s="441">
        <v>78470784</v>
      </c>
      <c r="G31" s="442">
        <v>167403.6</v>
      </c>
      <c r="H31" s="437">
        <f t="shared" si="0"/>
        <v>154527</v>
      </c>
      <c r="I31" s="436">
        <f t="shared" si="1"/>
        <v>25755</v>
      </c>
      <c r="J31" s="436">
        <f t="shared" si="2"/>
        <v>8585</v>
      </c>
      <c r="K31" s="436">
        <f t="shared" si="3"/>
        <v>17170</v>
      </c>
      <c r="L31" s="436">
        <f t="shared" si="4"/>
        <v>206037</v>
      </c>
      <c r="M31" s="440"/>
    </row>
    <row r="32" spans="1:13" s="40" customFormat="1" ht="45" x14ac:dyDescent="0.2">
      <c r="A32" s="516"/>
      <c r="B32" s="519"/>
      <c r="C32" s="450" t="s">
        <v>156</v>
      </c>
      <c r="D32" s="449">
        <v>8</v>
      </c>
      <c r="E32" s="439" t="s">
        <v>283</v>
      </c>
      <c r="F32" s="441">
        <v>78470784</v>
      </c>
      <c r="G32" s="442">
        <v>167403.6</v>
      </c>
      <c r="H32" s="437">
        <f t="shared" si="0"/>
        <v>154527</v>
      </c>
      <c r="I32" s="436">
        <f t="shared" si="1"/>
        <v>25755</v>
      </c>
      <c r="J32" s="436">
        <f t="shared" si="2"/>
        <v>8585</v>
      </c>
      <c r="K32" s="436">
        <f t="shared" si="3"/>
        <v>17170</v>
      </c>
      <c r="L32" s="436">
        <f t="shared" si="4"/>
        <v>206037</v>
      </c>
      <c r="M32" s="440"/>
    </row>
    <row r="33" spans="1:13" s="40" customFormat="1" ht="90" x14ac:dyDescent="0.2">
      <c r="A33" s="516"/>
      <c r="B33" s="519"/>
      <c r="C33" s="450" t="s">
        <v>157</v>
      </c>
      <c r="D33" s="449">
        <v>16</v>
      </c>
      <c r="E33" s="439" t="s">
        <v>283</v>
      </c>
      <c r="F33" s="441">
        <v>78470784</v>
      </c>
      <c r="G33" s="442">
        <v>167403.6</v>
      </c>
      <c r="H33" s="437">
        <f t="shared" si="0"/>
        <v>309054</v>
      </c>
      <c r="I33" s="436">
        <f t="shared" si="1"/>
        <v>51509</v>
      </c>
      <c r="J33" s="436">
        <f t="shared" si="2"/>
        <v>17170</v>
      </c>
      <c r="K33" s="436">
        <f t="shared" si="3"/>
        <v>34339</v>
      </c>
      <c r="L33" s="436">
        <f t="shared" si="4"/>
        <v>412072</v>
      </c>
      <c r="M33" s="440"/>
    </row>
    <row r="34" spans="1:13" s="40" customFormat="1" ht="30" x14ac:dyDescent="0.2">
      <c r="A34" s="516"/>
      <c r="B34" s="519"/>
      <c r="C34" s="450" t="s">
        <v>158</v>
      </c>
      <c r="D34" s="449">
        <v>8</v>
      </c>
      <c r="E34" s="439" t="s">
        <v>283</v>
      </c>
      <c r="F34" s="441">
        <v>78470784</v>
      </c>
      <c r="G34" s="442">
        <v>167403.6</v>
      </c>
      <c r="H34" s="437">
        <f t="shared" si="0"/>
        <v>154527</v>
      </c>
      <c r="I34" s="436">
        <f t="shared" si="1"/>
        <v>25755</v>
      </c>
      <c r="J34" s="436">
        <f t="shared" si="2"/>
        <v>8585</v>
      </c>
      <c r="K34" s="436">
        <f t="shared" si="3"/>
        <v>17170</v>
      </c>
      <c r="L34" s="436">
        <f t="shared" si="4"/>
        <v>206037</v>
      </c>
      <c r="M34" s="440"/>
    </row>
    <row r="35" spans="1:13" s="40" customFormat="1" ht="30" x14ac:dyDescent="0.2">
      <c r="A35" s="516"/>
      <c r="B35" s="519"/>
      <c r="C35" s="450" t="s">
        <v>159</v>
      </c>
      <c r="D35" s="449">
        <v>8</v>
      </c>
      <c r="E35" s="439" t="s">
        <v>283</v>
      </c>
      <c r="F35" s="441">
        <v>78470784</v>
      </c>
      <c r="G35" s="442">
        <v>167403.6</v>
      </c>
      <c r="H35" s="437">
        <f t="shared" si="0"/>
        <v>154527</v>
      </c>
      <c r="I35" s="436">
        <f t="shared" si="1"/>
        <v>25755</v>
      </c>
      <c r="J35" s="436">
        <f t="shared" si="2"/>
        <v>8585</v>
      </c>
      <c r="K35" s="436">
        <f t="shared" si="3"/>
        <v>17170</v>
      </c>
      <c r="L35" s="436">
        <f t="shared" si="4"/>
        <v>206037</v>
      </c>
      <c r="M35" s="440"/>
    </row>
    <row r="36" spans="1:13" s="40" customFormat="1" ht="105" x14ac:dyDescent="0.2">
      <c r="A36" s="517"/>
      <c r="B36" s="520"/>
      <c r="C36" s="450" t="s">
        <v>160</v>
      </c>
      <c r="D36" s="449">
        <v>41</v>
      </c>
      <c r="E36" s="439" t="s">
        <v>283</v>
      </c>
      <c r="F36" s="441">
        <v>78470784</v>
      </c>
      <c r="G36" s="442">
        <v>167403.6</v>
      </c>
      <c r="H36" s="437">
        <f t="shared" si="0"/>
        <v>791951</v>
      </c>
      <c r="I36" s="436">
        <f t="shared" si="1"/>
        <v>131992</v>
      </c>
      <c r="J36" s="436">
        <f t="shared" si="2"/>
        <v>43997</v>
      </c>
      <c r="K36" s="436">
        <f t="shared" si="3"/>
        <v>87995</v>
      </c>
      <c r="L36" s="436">
        <f t="shared" si="4"/>
        <v>1055935</v>
      </c>
      <c r="M36" s="440"/>
    </row>
    <row r="37" spans="1:13" s="40" customFormat="1" ht="30" x14ac:dyDescent="0.2">
      <c r="A37" s="515">
        <v>19</v>
      </c>
      <c r="B37" s="518" t="s">
        <v>164</v>
      </c>
      <c r="C37" s="450" t="s">
        <v>161</v>
      </c>
      <c r="D37" s="449">
        <v>153</v>
      </c>
      <c r="E37" s="439"/>
      <c r="F37" s="441"/>
      <c r="G37" s="442"/>
      <c r="H37" s="437">
        <f t="shared" si="0"/>
        <v>0</v>
      </c>
      <c r="I37" s="436">
        <f t="shared" si="1"/>
        <v>0</v>
      </c>
      <c r="J37" s="436">
        <f t="shared" si="2"/>
        <v>0</v>
      </c>
      <c r="K37" s="436">
        <f t="shared" si="3"/>
        <v>0</v>
      </c>
      <c r="L37" s="436">
        <f t="shared" si="4"/>
        <v>0</v>
      </c>
      <c r="M37" s="440"/>
    </row>
    <row r="38" spans="1:13" s="40" customFormat="1" ht="45" x14ac:dyDescent="0.2">
      <c r="A38" s="516"/>
      <c r="B38" s="519"/>
      <c r="C38" s="450" t="s">
        <v>162</v>
      </c>
      <c r="D38" s="449">
        <v>16</v>
      </c>
      <c r="E38" s="439" t="s">
        <v>285</v>
      </c>
      <c r="F38" s="441">
        <v>44777600</v>
      </c>
      <c r="G38" s="442">
        <v>95525.040000000008</v>
      </c>
      <c r="H38" s="437">
        <f t="shared" si="0"/>
        <v>176355</v>
      </c>
      <c r="I38" s="436">
        <f t="shared" si="1"/>
        <v>29392</v>
      </c>
      <c r="J38" s="436">
        <f t="shared" si="2"/>
        <v>9797</v>
      </c>
      <c r="K38" s="436">
        <f t="shared" si="3"/>
        <v>19595</v>
      </c>
      <c r="L38" s="436">
        <f t="shared" si="4"/>
        <v>235139</v>
      </c>
      <c r="M38" s="440"/>
    </row>
    <row r="39" spans="1:13" s="40" customFormat="1" ht="57.75" customHeight="1" x14ac:dyDescent="0.2">
      <c r="A39" s="516"/>
      <c r="B39" s="519"/>
      <c r="C39" s="450" t="s">
        <v>165</v>
      </c>
      <c r="D39" s="449">
        <v>8</v>
      </c>
      <c r="E39" s="439" t="s">
        <v>285</v>
      </c>
      <c r="F39" s="441">
        <v>44777600</v>
      </c>
      <c r="G39" s="442">
        <v>95525.040000000008</v>
      </c>
      <c r="H39" s="437">
        <f t="shared" si="0"/>
        <v>88177</v>
      </c>
      <c r="I39" s="436">
        <f t="shared" si="1"/>
        <v>14696</v>
      </c>
      <c r="J39" s="436">
        <f t="shared" si="2"/>
        <v>4899</v>
      </c>
      <c r="K39" s="436">
        <f t="shared" si="3"/>
        <v>9797</v>
      </c>
      <c r="L39" s="436">
        <f t="shared" si="4"/>
        <v>117569</v>
      </c>
      <c r="M39" s="440"/>
    </row>
    <row r="40" spans="1:13" s="40" customFormat="1" ht="117.75" customHeight="1" x14ac:dyDescent="0.2">
      <c r="A40" s="516"/>
      <c r="B40" s="519"/>
      <c r="C40" s="450" t="s">
        <v>176</v>
      </c>
      <c r="D40" s="449">
        <v>24</v>
      </c>
      <c r="E40" s="439" t="s">
        <v>285</v>
      </c>
      <c r="F40" s="441">
        <v>44777600</v>
      </c>
      <c r="G40" s="442">
        <v>95525.040000000008</v>
      </c>
      <c r="H40" s="437">
        <f t="shared" si="0"/>
        <v>264532</v>
      </c>
      <c r="I40" s="436">
        <f t="shared" si="1"/>
        <v>44089</v>
      </c>
      <c r="J40" s="436">
        <f t="shared" si="2"/>
        <v>14696</v>
      </c>
      <c r="K40" s="436">
        <f t="shared" si="3"/>
        <v>29392</v>
      </c>
      <c r="L40" s="436">
        <f t="shared" si="4"/>
        <v>352709</v>
      </c>
      <c r="M40" s="440"/>
    </row>
    <row r="41" spans="1:13" s="40" customFormat="1" ht="64.5" customHeight="1" x14ac:dyDescent="0.2">
      <c r="A41" s="516"/>
      <c r="B41" s="519"/>
      <c r="C41" s="450" t="s">
        <v>166</v>
      </c>
      <c r="D41" s="449">
        <v>8</v>
      </c>
      <c r="E41" s="439" t="s">
        <v>285</v>
      </c>
      <c r="F41" s="441">
        <v>44777600</v>
      </c>
      <c r="G41" s="442">
        <v>95525.040000000008</v>
      </c>
      <c r="H41" s="437">
        <f t="shared" si="0"/>
        <v>88177</v>
      </c>
      <c r="I41" s="436">
        <f t="shared" si="1"/>
        <v>14696</v>
      </c>
      <c r="J41" s="436">
        <f t="shared" si="2"/>
        <v>4899</v>
      </c>
      <c r="K41" s="436">
        <f t="shared" si="3"/>
        <v>9797</v>
      </c>
      <c r="L41" s="436">
        <f t="shared" si="4"/>
        <v>117569</v>
      </c>
      <c r="M41" s="440"/>
    </row>
    <row r="42" spans="1:13" s="40" customFormat="1" ht="45" x14ac:dyDescent="0.2">
      <c r="A42" s="516"/>
      <c r="B42" s="519"/>
      <c r="C42" s="450" t="s">
        <v>167</v>
      </c>
      <c r="D42" s="449">
        <v>12</v>
      </c>
      <c r="E42" s="439" t="s">
        <v>285</v>
      </c>
      <c r="F42" s="441">
        <v>44777600</v>
      </c>
      <c r="G42" s="442">
        <v>95525.040000000008</v>
      </c>
      <c r="H42" s="437">
        <f t="shared" si="0"/>
        <v>132266</v>
      </c>
      <c r="I42" s="436">
        <f t="shared" si="1"/>
        <v>22044</v>
      </c>
      <c r="J42" s="436">
        <f t="shared" si="2"/>
        <v>7348</v>
      </c>
      <c r="K42" s="436">
        <f t="shared" si="3"/>
        <v>14696</v>
      </c>
      <c r="L42" s="436">
        <f t="shared" si="4"/>
        <v>176354</v>
      </c>
      <c r="M42" s="440"/>
    </row>
    <row r="43" spans="1:13" s="40" customFormat="1" ht="66.75" customHeight="1" x14ac:dyDescent="0.2">
      <c r="A43" s="516"/>
      <c r="B43" s="519"/>
      <c r="C43" s="450" t="s">
        <v>168</v>
      </c>
      <c r="D43" s="449">
        <v>8</v>
      </c>
      <c r="E43" s="439" t="s">
        <v>285</v>
      </c>
      <c r="F43" s="441">
        <v>44777600</v>
      </c>
      <c r="G43" s="442">
        <v>95525.040000000008</v>
      </c>
      <c r="H43" s="437">
        <f t="shared" si="0"/>
        <v>88177</v>
      </c>
      <c r="I43" s="436">
        <f t="shared" si="1"/>
        <v>14696</v>
      </c>
      <c r="J43" s="436">
        <f t="shared" si="2"/>
        <v>4899</v>
      </c>
      <c r="K43" s="436">
        <f t="shared" si="3"/>
        <v>9797</v>
      </c>
      <c r="L43" s="436">
        <f t="shared" si="4"/>
        <v>117569</v>
      </c>
      <c r="M43" s="440"/>
    </row>
    <row r="44" spans="1:13" s="40" customFormat="1" ht="62.25" customHeight="1" x14ac:dyDescent="0.2">
      <c r="A44" s="516"/>
      <c r="B44" s="519"/>
      <c r="C44" s="450" t="s">
        <v>169</v>
      </c>
      <c r="D44" s="449">
        <v>8</v>
      </c>
      <c r="E44" s="439" t="s">
        <v>285</v>
      </c>
      <c r="F44" s="441">
        <v>44777600</v>
      </c>
      <c r="G44" s="442">
        <v>95525.040000000008</v>
      </c>
      <c r="H44" s="437">
        <f t="shared" si="0"/>
        <v>88177</v>
      </c>
      <c r="I44" s="436">
        <f t="shared" si="1"/>
        <v>14696</v>
      </c>
      <c r="J44" s="436">
        <f t="shared" si="2"/>
        <v>4899</v>
      </c>
      <c r="K44" s="436">
        <f t="shared" si="3"/>
        <v>9797</v>
      </c>
      <c r="L44" s="436">
        <f t="shared" si="4"/>
        <v>117569</v>
      </c>
      <c r="M44" s="440"/>
    </row>
    <row r="45" spans="1:13" s="40" customFormat="1" ht="61.5" customHeight="1" x14ac:dyDescent="0.2">
      <c r="A45" s="516"/>
      <c r="B45" s="519"/>
      <c r="C45" s="450" t="s">
        <v>170</v>
      </c>
      <c r="D45" s="449">
        <v>8</v>
      </c>
      <c r="E45" s="439" t="s">
        <v>285</v>
      </c>
      <c r="F45" s="441">
        <v>44777600</v>
      </c>
      <c r="G45" s="442">
        <v>95525.040000000008</v>
      </c>
      <c r="H45" s="437">
        <f t="shared" si="0"/>
        <v>88177</v>
      </c>
      <c r="I45" s="436">
        <f t="shared" si="1"/>
        <v>14696</v>
      </c>
      <c r="J45" s="436">
        <f t="shared" si="2"/>
        <v>4899</v>
      </c>
      <c r="K45" s="436">
        <f t="shared" si="3"/>
        <v>9797</v>
      </c>
      <c r="L45" s="436">
        <f t="shared" si="4"/>
        <v>117569</v>
      </c>
      <c r="M45" s="440"/>
    </row>
    <row r="46" spans="1:13" s="40" customFormat="1" ht="57" customHeight="1" x14ac:dyDescent="0.2">
      <c r="A46" s="516"/>
      <c r="B46" s="519"/>
      <c r="C46" s="450" t="s">
        <v>171</v>
      </c>
      <c r="D46" s="449">
        <v>12</v>
      </c>
      <c r="E46" s="439" t="s">
        <v>285</v>
      </c>
      <c r="F46" s="441">
        <v>44777600</v>
      </c>
      <c r="G46" s="442">
        <v>95525.040000000008</v>
      </c>
      <c r="H46" s="437">
        <f t="shared" si="0"/>
        <v>132266</v>
      </c>
      <c r="I46" s="436">
        <f t="shared" si="1"/>
        <v>22044</v>
      </c>
      <c r="J46" s="436">
        <f t="shared" si="2"/>
        <v>7348</v>
      </c>
      <c r="K46" s="436">
        <f t="shared" si="3"/>
        <v>14696</v>
      </c>
      <c r="L46" s="436">
        <f t="shared" si="4"/>
        <v>176354</v>
      </c>
      <c r="M46" s="440"/>
    </row>
    <row r="47" spans="1:13" s="40" customFormat="1" ht="25.5" customHeight="1" x14ac:dyDescent="0.2">
      <c r="A47" s="516"/>
      <c r="B47" s="519"/>
      <c r="C47" s="450" t="s">
        <v>172</v>
      </c>
      <c r="D47" s="449">
        <v>8</v>
      </c>
      <c r="E47" s="439" t="s">
        <v>285</v>
      </c>
      <c r="F47" s="441">
        <v>44777600</v>
      </c>
      <c r="G47" s="442">
        <v>95525.040000000008</v>
      </c>
      <c r="H47" s="437">
        <f t="shared" si="0"/>
        <v>88177</v>
      </c>
      <c r="I47" s="436">
        <f t="shared" si="1"/>
        <v>14696</v>
      </c>
      <c r="J47" s="436">
        <f t="shared" si="2"/>
        <v>4899</v>
      </c>
      <c r="K47" s="436">
        <f t="shared" si="3"/>
        <v>9797</v>
      </c>
      <c r="L47" s="436">
        <f t="shared" si="4"/>
        <v>117569</v>
      </c>
      <c r="M47" s="440"/>
    </row>
    <row r="48" spans="1:13" s="40" customFormat="1" ht="43.5" customHeight="1" x14ac:dyDescent="0.2">
      <c r="A48" s="516"/>
      <c r="B48" s="519"/>
      <c r="C48" s="450" t="s">
        <v>173</v>
      </c>
      <c r="D48" s="449">
        <v>25</v>
      </c>
      <c r="E48" s="439" t="s">
        <v>285</v>
      </c>
      <c r="F48" s="441">
        <v>44777600</v>
      </c>
      <c r="G48" s="442">
        <v>95525.040000000008</v>
      </c>
      <c r="H48" s="437">
        <f t="shared" si="0"/>
        <v>275554</v>
      </c>
      <c r="I48" s="436">
        <f t="shared" si="1"/>
        <v>45926</v>
      </c>
      <c r="J48" s="436">
        <f t="shared" si="2"/>
        <v>15309</v>
      </c>
      <c r="K48" s="436">
        <f t="shared" si="3"/>
        <v>30617</v>
      </c>
      <c r="L48" s="436">
        <f t="shared" si="4"/>
        <v>367406</v>
      </c>
      <c r="M48" s="440"/>
    </row>
    <row r="49" spans="1:13" s="40" customFormat="1" ht="30" x14ac:dyDescent="0.2">
      <c r="A49" s="517"/>
      <c r="B49" s="520"/>
      <c r="C49" s="450" t="s">
        <v>174</v>
      </c>
      <c r="D49" s="449">
        <v>16</v>
      </c>
      <c r="E49" s="439" t="s">
        <v>285</v>
      </c>
      <c r="F49" s="441">
        <v>44777600</v>
      </c>
      <c r="G49" s="442">
        <v>95525.040000000008</v>
      </c>
      <c r="H49" s="437">
        <f t="shared" si="0"/>
        <v>176355</v>
      </c>
      <c r="I49" s="436">
        <f t="shared" si="1"/>
        <v>29392</v>
      </c>
      <c r="J49" s="436">
        <f t="shared" si="2"/>
        <v>9797</v>
      </c>
      <c r="K49" s="436">
        <f t="shared" si="3"/>
        <v>19595</v>
      </c>
      <c r="L49" s="436">
        <f t="shared" si="4"/>
        <v>235139</v>
      </c>
      <c r="M49" s="440"/>
    </row>
    <row r="50" spans="1:13" s="40" customFormat="1" ht="43.5" customHeight="1" x14ac:dyDescent="0.2">
      <c r="A50" s="515">
        <v>20</v>
      </c>
      <c r="B50" s="518" t="s">
        <v>188</v>
      </c>
      <c r="C50" s="450" t="s">
        <v>1059</v>
      </c>
      <c r="D50" s="449">
        <v>401</v>
      </c>
      <c r="E50" s="439"/>
      <c r="F50" s="441"/>
      <c r="G50" s="442"/>
      <c r="H50" s="437">
        <f t="shared" si="0"/>
        <v>0</v>
      </c>
      <c r="I50" s="436">
        <f t="shared" si="1"/>
        <v>0</v>
      </c>
      <c r="J50" s="436">
        <f t="shared" si="2"/>
        <v>0</v>
      </c>
      <c r="K50" s="436">
        <f t="shared" si="3"/>
        <v>0</v>
      </c>
      <c r="L50" s="436">
        <f t="shared" si="4"/>
        <v>0</v>
      </c>
      <c r="M50" s="440"/>
    </row>
    <row r="51" spans="1:13" s="40" customFormat="1" ht="60" x14ac:dyDescent="0.2">
      <c r="A51" s="516"/>
      <c r="B51" s="519"/>
      <c r="C51" s="450" t="s">
        <v>1060</v>
      </c>
      <c r="D51" s="449">
        <v>16</v>
      </c>
      <c r="E51" s="439" t="s">
        <v>286</v>
      </c>
      <c r="F51" s="441">
        <v>68486778</v>
      </c>
      <c r="G51" s="442">
        <v>146104.91999999998</v>
      </c>
      <c r="H51" s="437">
        <f t="shared" si="0"/>
        <v>269733</v>
      </c>
      <c r="I51" s="436">
        <f t="shared" si="1"/>
        <v>44955</v>
      </c>
      <c r="J51" s="436">
        <f t="shared" si="2"/>
        <v>14985</v>
      </c>
      <c r="K51" s="436">
        <f t="shared" si="3"/>
        <v>29970</v>
      </c>
      <c r="L51" s="436">
        <f t="shared" si="4"/>
        <v>359643</v>
      </c>
      <c r="M51" s="440"/>
    </row>
    <row r="52" spans="1:13" s="40" customFormat="1" ht="64.5" customHeight="1" x14ac:dyDescent="0.2">
      <c r="A52" s="516"/>
      <c r="B52" s="519"/>
      <c r="C52" s="450" t="s">
        <v>1061</v>
      </c>
      <c r="D52" s="449">
        <v>40</v>
      </c>
      <c r="E52" s="439" t="s">
        <v>286</v>
      </c>
      <c r="F52" s="441">
        <v>68486778</v>
      </c>
      <c r="G52" s="442">
        <v>146104.91999999998</v>
      </c>
      <c r="H52" s="437">
        <f t="shared" si="0"/>
        <v>674331</v>
      </c>
      <c r="I52" s="436">
        <f t="shared" si="1"/>
        <v>112389</v>
      </c>
      <c r="J52" s="436">
        <f t="shared" si="2"/>
        <v>37463</v>
      </c>
      <c r="K52" s="436">
        <f t="shared" si="3"/>
        <v>74926</v>
      </c>
      <c r="L52" s="436">
        <f t="shared" si="4"/>
        <v>899109</v>
      </c>
      <c r="M52" s="440"/>
    </row>
    <row r="53" spans="1:13" s="40" customFormat="1" ht="78" customHeight="1" x14ac:dyDescent="0.2">
      <c r="A53" s="516"/>
      <c r="B53" s="519"/>
      <c r="C53" s="450" t="s">
        <v>180</v>
      </c>
      <c r="D53" s="449">
        <v>24</v>
      </c>
      <c r="E53" s="439" t="s">
        <v>286</v>
      </c>
      <c r="F53" s="441">
        <v>68486778</v>
      </c>
      <c r="G53" s="442">
        <v>146104.91999999998</v>
      </c>
      <c r="H53" s="437">
        <f t="shared" si="0"/>
        <v>404599</v>
      </c>
      <c r="I53" s="436">
        <f t="shared" si="1"/>
        <v>67433</v>
      </c>
      <c r="J53" s="436">
        <f t="shared" si="2"/>
        <v>22478</v>
      </c>
      <c r="K53" s="436">
        <f t="shared" si="3"/>
        <v>44955</v>
      </c>
      <c r="L53" s="436">
        <f t="shared" si="4"/>
        <v>539465</v>
      </c>
      <c r="M53" s="440"/>
    </row>
    <row r="54" spans="1:13" s="40" customFormat="1" ht="86.25" customHeight="1" x14ac:dyDescent="0.2">
      <c r="A54" s="516"/>
      <c r="B54" s="519"/>
      <c r="C54" s="450" t="s">
        <v>181</v>
      </c>
      <c r="D54" s="449">
        <v>56</v>
      </c>
      <c r="E54" s="439" t="s">
        <v>286</v>
      </c>
      <c r="F54" s="441">
        <v>68486778</v>
      </c>
      <c r="G54" s="442">
        <v>146104.91999999998</v>
      </c>
      <c r="H54" s="437">
        <f t="shared" si="0"/>
        <v>944064</v>
      </c>
      <c r="I54" s="436">
        <f t="shared" si="1"/>
        <v>157344</v>
      </c>
      <c r="J54" s="436">
        <f t="shared" si="2"/>
        <v>52448</v>
      </c>
      <c r="K54" s="436">
        <f t="shared" si="3"/>
        <v>104896</v>
      </c>
      <c r="L54" s="436">
        <f t="shared" si="4"/>
        <v>1258752</v>
      </c>
      <c r="M54" s="440"/>
    </row>
    <row r="55" spans="1:13" s="40" customFormat="1" ht="75" x14ac:dyDescent="0.2">
      <c r="A55" s="516"/>
      <c r="B55" s="519"/>
      <c r="C55" s="450" t="s">
        <v>182</v>
      </c>
      <c r="D55" s="449">
        <v>40</v>
      </c>
      <c r="E55" s="439" t="s">
        <v>286</v>
      </c>
      <c r="F55" s="441">
        <v>68486778</v>
      </c>
      <c r="G55" s="442">
        <v>146104.91999999998</v>
      </c>
      <c r="H55" s="437">
        <f t="shared" si="0"/>
        <v>674331</v>
      </c>
      <c r="I55" s="436">
        <f t="shared" si="1"/>
        <v>112389</v>
      </c>
      <c r="J55" s="436">
        <f t="shared" si="2"/>
        <v>37463</v>
      </c>
      <c r="K55" s="436">
        <f t="shared" si="3"/>
        <v>74926</v>
      </c>
      <c r="L55" s="436">
        <f t="shared" si="4"/>
        <v>899109</v>
      </c>
      <c r="M55" s="440"/>
    </row>
    <row r="56" spans="1:13" s="40" customFormat="1" ht="47.25" customHeight="1" x14ac:dyDescent="0.2">
      <c r="A56" s="516"/>
      <c r="B56" s="519"/>
      <c r="C56" s="450" t="s">
        <v>1028</v>
      </c>
      <c r="D56" s="449">
        <v>24</v>
      </c>
      <c r="E56" s="439" t="s">
        <v>286</v>
      </c>
      <c r="F56" s="441">
        <v>68486778</v>
      </c>
      <c r="G56" s="442">
        <v>146104.91999999998</v>
      </c>
      <c r="H56" s="437">
        <f t="shared" si="0"/>
        <v>404599</v>
      </c>
      <c r="I56" s="436">
        <f t="shared" si="1"/>
        <v>67433</v>
      </c>
      <c r="J56" s="436">
        <f t="shared" si="2"/>
        <v>22478</v>
      </c>
      <c r="K56" s="436">
        <f t="shared" si="3"/>
        <v>44955</v>
      </c>
      <c r="L56" s="436">
        <f t="shared" si="4"/>
        <v>539465</v>
      </c>
      <c r="M56" s="440"/>
    </row>
    <row r="57" spans="1:13" s="40" customFormat="1" ht="64.5" customHeight="1" x14ac:dyDescent="0.2">
      <c r="A57" s="516"/>
      <c r="B57" s="519"/>
      <c r="C57" s="450" t="s">
        <v>1062</v>
      </c>
      <c r="D57" s="449">
        <v>74</v>
      </c>
      <c r="E57" s="439" t="s">
        <v>286</v>
      </c>
      <c r="F57" s="441">
        <v>68486778</v>
      </c>
      <c r="G57" s="442">
        <v>146104.91999999998</v>
      </c>
      <c r="H57" s="437">
        <f t="shared" si="0"/>
        <v>1247513</v>
      </c>
      <c r="I57" s="436">
        <f t="shared" si="1"/>
        <v>207919</v>
      </c>
      <c r="J57" s="436">
        <f t="shared" si="2"/>
        <v>69306</v>
      </c>
      <c r="K57" s="436">
        <f t="shared" si="3"/>
        <v>138613</v>
      </c>
      <c r="L57" s="436">
        <f t="shared" si="4"/>
        <v>1663351</v>
      </c>
      <c r="M57" s="440"/>
    </row>
    <row r="58" spans="1:13" s="40" customFormat="1" ht="49.5" customHeight="1" x14ac:dyDescent="0.2">
      <c r="A58" s="516"/>
      <c r="B58" s="519"/>
      <c r="C58" s="450" t="s">
        <v>184</v>
      </c>
      <c r="D58" s="449">
        <v>24</v>
      </c>
      <c r="E58" s="439" t="s">
        <v>286</v>
      </c>
      <c r="F58" s="441">
        <v>68486778</v>
      </c>
      <c r="G58" s="442">
        <v>146104.91999999998</v>
      </c>
      <c r="H58" s="437">
        <f t="shared" si="0"/>
        <v>404599</v>
      </c>
      <c r="I58" s="436">
        <f t="shared" si="1"/>
        <v>67433</v>
      </c>
      <c r="J58" s="436">
        <f t="shared" si="2"/>
        <v>22478</v>
      </c>
      <c r="K58" s="436">
        <f t="shared" si="3"/>
        <v>44955</v>
      </c>
      <c r="L58" s="436">
        <f t="shared" si="4"/>
        <v>539465</v>
      </c>
      <c r="M58" s="440"/>
    </row>
    <row r="59" spans="1:13" s="40" customFormat="1" ht="46.5" customHeight="1" x14ac:dyDescent="0.2">
      <c r="A59" s="516"/>
      <c r="B59" s="519"/>
      <c r="C59" s="450" t="s">
        <v>185</v>
      </c>
      <c r="D59" s="449">
        <v>21</v>
      </c>
      <c r="E59" s="439" t="s">
        <v>286</v>
      </c>
      <c r="F59" s="441">
        <v>68486778</v>
      </c>
      <c r="G59" s="442">
        <v>146104.91999999998</v>
      </c>
      <c r="H59" s="437">
        <f t="shared" si="0"/>
        <v>354024</v>
      </c>
      <c r="I59" s="436">
        <f t="shared" si="1"/>
        <v>59004</v>
      </c>
      <c r="J59" s="436">
        <f t="shared" si="2"/>
        <v>19668</v>
      </c>
      <c r="K59" s="436">
        <f t="shared" si="3"/>
        <v>39336</v>
      </c>
      <c r="L59" s="436">
        <f t="shared" si="4"/>
        <v>472032</v>
      </c>
      <c r="M59" s="440"/>
    </row>
    <row r="60" spans="1:13" s="40" customFormat="1" ht="44.25" customHeight="1" x14ac:dyDescent="0.2">
      <c r="A60" s="516"/>
      <c r="B60" s="519"/>
      <c r="C60" s="450" t="s">
        <v>186</v>
      </c>
      <c r="D60" s="449">
        <v>50</v>
      </c>
      <c r="E60" s="439" t="s">
        <v>286</v>
      </c>
      <c r="F60" s="441">
        <v>68486778</v>
      </c>
      <c r="G60" s="442">
        <v>146104.91999999998</v>
      </c>
      <c r="H60" s="437">
        <f t="shared" si="0"/>
        <v>842914</v>
      </c>
      <c r="I60" s="436">
        <f t="shared" si="1"/>
        <v>140486</v>
      </c>
      <c r="J60" s="436">
        <f t="shared" si="2"/>
        <v>46829</v>
      </c>
      <c r="K60" s="436">
        <f t="shared" si="3"/>
        <v>93657</v>
      </c>
      <c r="L60" s="436">
        <f t="shared" si="4"/>
        <v>1123886</v>
      </c>
      <c r="M60" s="440"/>
    </row>
    <row r="61" spans="1:13" s="40" customFormat="1" ht="32.25" customHeight="1" x14ac:dyDescent="0.2">
      <c r="A61" s="517"/>
      <c r="B61" s="520"/>
      <c r="C61" s="450" t="s">
        <v>187</v>
      </c>
      <c r="D61" s="449">
        <v>32</v>
      </c>
      <c r="E61" s="439" t="s">
        <v>286</v>
      </c>
      <c r="F61" s="441">
        <v>68486778</v>
      </c>
      <c r="G61" s="442">
        <v>146104.91999999998</v>
      </c>
      <c r="H61" s="437">
        <f t="shared" si="0"/>
        <v>539465</v>
      </c>
      <c r="I61" s="436">
        <f t="shared" si="1"/>
        <v>89911</v>
      </c>
      <c r="J61" s="436">
        <f t="shared" si="2"/>
        <v>29970</v>
      </c>
      <c r="K61" s="436">
        <f t="shared" si="3"/>
        <v>59941</v>
      </c>
      <c r="L61" s="436">
        <f t="shared" si="4"/>
        <v>719287</v>
      </c>
      <c r="M61" s="440"/>
    </row>
    <row r="62" spans="1:13" s="40" customFormat="1" ht="46.5" customHeight="1" x14ac:dyDescent="0.2">
      <c r="A62" s="515">
        <v>21</v>
      </c>
      <c r="B62" s="518" t="s">
        <v>202</v>
      </c>
      <c r="C62" s="450" t="s">
        <v>189</v>
      </c>
      <c r="D62" s="449">
        <v>322</v>
      </c>
      <c r="E62" s="439"/>
      <c r="F62" s="441"/>
      <c r="G62" s="442"/>
      <c r="H62" s="437">
        <f t="shared" si="0"/>
        <v>0</v>
      </c>
      <c r="I62" s="436">
        <f t="shared" si="1"/>
        <v>0</v>
      </c>
      <c r="J62" s="436">
        <f t="shared" si="2"/>
        <v>0</v>
      </c>
      <c r="K62" s="436">
        <f t="shared" si="3"/>
        <v>0</v>
      </c>
      <c r="L62" s="436">
        <f t="shared" si="4"/>
        <v>0</v>
      </c>
      <c r="M62" s="440"/>
    </row>
    <row r="63" spans="1:13" s="40" customFormat="1" ht="64.5" customHeight="1" x14ac:dyDescent="0.2">
      <c r="A63" s="516"/>
      <c r="B63" s="519"/>
      <c r="C63" s="450" t="s">
        <v>190</v>
      </c>
      <c r="D63" s="449">
        <v>16</v>
      </c>
      <c r="E63" s="439" t="s">
        <v>285</v>
      </c>
      <c r="F63" s="441">
        <v>44777600</v>
      </c>
      <c r="G63" s="442">
        <v>95525.040000000008</v>
      </c>
      <c r="H63" s="437">
        <f t="shared" si="0"/>
        <v>176355</v>
      </c>
      <c r="I63" s="436">
        <f t="shared" si="1"/>
        <v>29392</v>
      </c>
      <c r="J63" s="436">
        <f t="shared" si="2"/>
        <v>9797</v>
      </c>
      <c r="K63" s="436">
        <f t="shared" si="3"/>
        <v>19595</v>
      </c>
      <c r="L63" s="436">
        <f t="shared" si="4"/>
        <v>235139</v>
      </c>
      <c r="M63" s="440"/>
    </row>
    <row r="64" spans="1:13" s="40" customFormat="1" ht="102.75" customHeight="1" x14ac:dyDescent="0.2">
      <c r="A64" s="516"/>
      <c r="B64" s="519"/>
      <c r="C64" s="450" t="s">
        <v>191</v>
      </c>
      <c r="D64" s="449">
        <v>72</v>
      </c>
      <c r="E64" s="439" t="s">
        <v>285</v>
      </c>
      <c r="F64" s="441">
        <v>44777600</v>
      </c>
      <c r="G64" s="442">
        <v>95525.040000000008</v>
      </c>
      <c r="H64" s="437">
        <f t="shared" si="0"/>
        <v>793597</v>
      </c>
      <c r="I64" s="436">
        <f t="shared" si="1"/>
        <v>132266</v>
      </c>
      <c r="J64" s="436">
        <f t="shared" si="2"/>
        <v>44089</v>
      </c>
      <c r="K64" s="436">
        <f t="shared" si="3"/>
        <v>88177</v>
      </c>
      <c r="L64" s="436">
        <f t="shared" si="4"/>
        <v>1058129</v>
      </c>
      <c r="M64" s="440"/>
    </row>
    <row r="65" spans="1:13" s="40" customFormat="1" ht="64.5" customHeight="1" x14ac:dyDescent="0.2">
      <c r="A65" s="516"/>
      <c r="B65" s="519"/>
      <c r="C65" s="450" t="s">
        <v>192</v>
      </c>
      <c r="D65" s="449">
        <v>32</v>
      </c>
      <c r="E65" s="439" t="s">
        <v>285</v>
      </c>
      <c r="F65" s="441">
        <v>44777600</v>
      </c>
      <c r="G65" s="442">
        <v>95525.040000000008</v>
      </c>
      <c r="H65" s="437">
        <f t="shared" si="0"/>
        <v>352710</v>
      </c>
      <c r="I65" s="436">
        <f t="shared" si="1"/>
        <v>58785</v>
      </c>
      <c r="J65" s="436">
        <f t="shared" si="2"/>
        <v>19595</v>
      </c>
      <c r="K65" s="436">
        <f t="shared" si="3"/>
        <v>39190</v>
      </c>
      <c r="L65" s="436">
        <f t="shared" si="4"/>
        <v>470280</v>
      </c>
      <c r="M65" s="440"/>
    </row>
    <row r="66" spans="1:13" s="40" customFormat="1" ht="64.5" customHeight="1" x14ac:dyDescent="0.2">
      <c r="A66" s="516"/>
      <c r="B66" s="519"/>
      <c r="C66" s="450" t="s">
        <v>193</v>
      </c>
      <c r="D66" s="449">
        <v>8</v>
      </c>
      <c r="E66" s="439" t="s">
        <v>285</v>
      </c>
      <c r="F66" s="441">
        <v>44777600</v>
      </c>
      <c r="G66" s="442">
        <v>95525.040000000008</v>
      </c>
      <c r="H66" s="437">
        <f t="shared" si="0"/>
        <v>88177</v>
      </c>
      <c r="I66" s="436">
        <f t="shared" si="1"/>
        <v>14696</v>
      </c>
      <c r="J66" s="436">
        <f t="shared" si="2"/>
        <v>4899</v>
      </c>
      <c r="K66" s="436">
        <f t="shared" si="3"/>
        <v>9797</v>
      </c>
      <c r="L66" s="436">
        <f t="shared" si="4"/>
        <v>117569</v>
      </c>
      <c r="M66" s="440"/>
    </row>
    <row r="67" spans="1:13" s="40" customFormat="1" ht="121.5" customHeight="1" x14ac:dyDescent="0.2">
      <c r="A67" s="516"/>
      <c r="B67" s="519"/>
      <c r="C67" s="450" t="s">
        <v>194</v>
      </c>
      <c r="D67" s="449">
        <v>40</v>
      </c>
      <c r="E67" s="439" t="s">
        <v>285</v>
      </c>
      <c r="F67" s="441">
        <v>44777600</v>
      </c>
      <c r="G67" s="442">
        <v>95525.040000000008</v>
      </c>
      <c r="H67" s="437">
        <f t="shared" si="0"/>
        <v>440887</v>
      </c>
      <c r="I67" s="436">
        <f t="shared" si="1"/>
        <v>73481</v>
      </c>
      <c r="J67" s="436">
        <f t="shared" si="2"/>
        <v>24494</v>
      </c>
      <c r="K67" s="436">
        <f t="shared" si="3"/>
        <v>48987</v>
      </c>
      <c r="L67" s="436">
        <f t="shared" si="4"/>
        <v>587849</v>
      </c>
      <c r="M67" s="440"/>
    </row>
    <row r="68" spans="1:13" s="40" customFormat="1" ht="64.5" customHeight="1" x14ac:dyDescent="0.2">
      <c r="A68" s="516"/>
      <c r="B68" s="519"/>
      <c r="C68" s="450" t="s">
        <v>195</v>
      </c>
      <c r="D68" s="449">
        <v>16</v>
      </c>
      <c r="E68" s="439" t="s">
        <v>285</v>
      </c>
      <c r="F68" s="441">
        <v>44777600</v>
      </c>
      <c r="G68" s="442">
        <v>95525.040000000008</v>
      </c>
      <c r="H68" s="437">
        <f t="shared" si="0"/>
        <v>176355</v>
      </c>
      <c r="I68" s="436">
        <f t="shared" si="1"/>
        <v>29392</v>
      </c>
      <c r="J68" s="436">
        <f t="shared" si="2"/>
        <v>9797</v>
      </c>
      <c r="K68" s="436">
        <f t="shared" si="3"/>
        <v>19595</v>
      </c>
      <c r="L68" s="436">
        <f t="shared" si="4"/>
        <v>235139</v>
      </c>
      <c r="M68" s="440"/>
    </row>
    <row r="69" spans="1:13" s="40" customFormat="1" ht="64.5" customHeight="1" x14ac:dyDescent="0.2">
      <c r="A69" s="516"/>
      <c r="B69" s="519"/>
      <c r="C69" s="450" t="s">
        <v>196</v>
      </c>
      <c r="D69" s="449">
        <v>16</v>
      </c>
      <c r="E69" s="439" t="s">
        <v>285</v>
      </c>
      <c r="F69" s="441">
        <v>44777600</v>
      </c>
      <c r="G69" s="442">
        <v>95525.040000000008</v>
      </c>
      <c r="H69" s="437">
        <f t="shared" si="0"/>
        <v>176355</v>
      </c>
      <c r="I69" s="436">
        <f t="shared" si="1"/>
        <v>29392</v>
      </c>
      <c r="J69" s="436">
        <f t="shared" si="2"/>
        <v>9797</v>
      </c>
      <c r="K69" s="436">
        <f t="shared" si="3"/>
        <v>19595</v>
      </c>
      <c r="L69" s="436">
        <f t="shared" si="4"/>
        <v>235139</v>
      </c>
      <c r="M69" s="440"/>
    </row>
    <row r="70" spans="1:13" s="40" customFormat="1" ht="91.5" customHeight="1" x14ac:dyDescent="0.2">
      <c r="A70" s="516"/>
      <c r="B70" s="519"/>
      <c r="C70" s="450" t="s">
        <v>197</v>
      </c>
      <c r="D70" s="449">
        <v>24</v>
      </c>
      <c r="E70" s="439" t="s">
        <v>285</v>
      </c>
      <c r="F70" s="441">
        <v>44777600</v>
      </c>
      <c r="G70" s="442">
        <v>95525.040000000008</v>
      </c>
      <c r="H70" s="437">
        <f t="shared" si="0"/>
        <v>264532</v>
      </c>
      <c r="I70" s="436">
        <f t="shared" si="1"/>
        <v>44089</v>
      </c>
      <c r="J70" s="436">
        <f t="shared" si="2"/>
        <v>14696</v>
      </c>
      <c r="K70" s="436">
        <f t="shared" si="3"/>
        <v>29392</v>
      </c>
      <c r="L70" s="436">
        <f t="shared" si="4"/>
        <v>352709</v>
      </c>
      <c r="M70" s="440"/>
    </row>
    <row r="71" spans="1:13" s="40" customFormat="1" ht="89.25" customHeight="1" x14ac:dyDescent="0.2">
      <c r="A71" s="516"/>
      <c r="B71" s="519"/>
      <c r="C71" s="450" t="s">
        <v>198</v>
      </c>
      <c r="D71" s="449">
        <v>24</v>
      </c>
      <c r="E71" s="439" t="s">
        <v>285</v>
      </c>
      <c r="F71" s="441">
        <v>44777600</v>
      </c>
      <c r="G71" s="442">
        <v>95525.040000000008</v>
      </c>
      <c r="H71" s="437">
        <f t="shared" si="0"/>
        <v>264532</v>
      </c>
      <c r="I71" s="436">
        <f t="shared" si="1"/>
        <v>44089</v>
      </c>
      <c r="J71" s="436">
        <f t="shared" si="2"/>
        <v>14696</v>
      </c>
      <c r="K71" s="436">
        <f t="shared" si="3"/>
        <v>29392</v>
      </c>
      <c r="L71" s="436">
        <f t="shared" si="4"/>
        <v>352709</v>
      </c>
      <c r="M71" s="440"/>
    </row>
    <row r="72" spans="1:13" s="40" customFormat="1" ht="75" x14ac:dyDescent="0.2">
      <c r="A72" s="516"/>
      <c r="B72" s="519"/>
      <c r="C72" s="450" t="s">
        <v>199</v>
      </c>
      <c r="D72" s="449">
        <v>26</v>
      </c>
      <c r="E72" s="439" t="s">
        <v>285</v>
      </c>
      <c r="F72" s="441">
        <v>44777600</v>
      </c>
      <c r="G72" s="442">
        <v>95525.040000000008</v>
      </c>
      <c r="H72" s="437">
        <f t="shared" si="0"/>
        <v>286577</v>
      </c>
      <c r="I72" s="436">
        <f t="shared" si="1"/>
        <v>47763</v>
      </c>
      <c r="J72" s="436">
        <f t="shared" si="2"/>
        <v>15921</v>
      </c>
      <c r="K72" s="436">
        <f t="shared" si="3"/>
        <v>31842</v>
      </c>
      <c r="L72" s="436">
        <f t="shared" si="4"/>
        <v>382103</v>
      </c>
      <c r="M72" s="440"/>
    </row>
    <row r="73" spans="1:13" s="40" customFormat="1" ht="60" x14ac:dyDescent="0.2">
      <c r="A73" s="516"/>
      <c r="B73" s="519"/>
      <c r="C73" s="450" t="s">
        <v>200</v>
      </c>
      <c r="D73" s="449">
        <v>24</v>
      </c>
      <c r="E73" s="439" t="s">
        <v>285</v>
      </c>
      <c r="F73" s="441">
        <v>44777600</v>
      </c>
      <c r="G73" s="442">
        <v>95525.040000000008</v>
      </c>
      <c r="H73" s="437">
        <f t="shared" ref="H73:H136" si="5">ROUND(F73/450*32/52*D73*18/100,0)</f>
        <v>264532</v>
      </c>
      <c r="I73" s="436">
        <f t="shared" ref="I73:I136" si="6">ROUND(F73/450*32/52*D73*3/100,0)</f>
        <v>44089</v>
      </c>
      <c r="J73" s="436">
        <f t="shared" ref="J73:J136" si="7">ROUND(F73/450*32/52*D73*1/100,0)</f>
        <v>14696</v>
      </c>
      <c r="K73" s="436">
        <f t="shared" ref="K73:K136" si="8">ROUND(F73/450*32/52*D73*2/100,0)</f>
        <v>29392</v>
      </c>
      <c r="L73" s="436">
        <f t="shared" ref="L73:L136" si="9">K73+J73+I73+H73</f>
        <v>352709</v>
      </c>
      <c r="M73" s="440"/>
    </row>
    <row r="74" spans="1:13" s="40" customFormat="1" ht="120" x14ac:dyDescent="0.2">
      <c r="A74" s="517"/>
      <c r="B74" s="520"/>
      <c r="C74" s="450" t="s">
        <v>201</v>
      </c>
      <c r="D74" s="449">
        <v>24</v>
      </c>
      <c r="E74" s="439" t="s">
        <v>285</v>
      </c>
      <c r="F74" s="441">
        <v>44777600</v>
      </c>
      <c r="G74" s="442">
        <v>95525.040000000008</v>
      </c>
      <c r="H74" s="437">
        <f t="shared" si="5"/>
        <v>264532</v>
      </c>
      <c r="I74" s="436">
        <f t="shared" si="6"/>
        <v>44089</v>
      </c>
      <c r="J74" s="436">
        <f t="shared" si="7"/>
        <v>14696</v>
      </c>
      <c r="K74" s="436">
        <f t="shared" si="8"/>
        <v>29392</v>
      </c>
      <c r="L74" s="436">
        <f t="shared" si="9"/>
        <v>352709</v>
      </c>
      <c r="M74" s="440"/>
    </row>
    <row r="75" spans="1:13" s="40" customFormat="1" ht="45" x14ac:dyDescent="0.2">
      <c r="A75" s="515">
        <v>22</v>
      </c>
      <c r="B75" s="518" t="s">
        <v>203</v>
      </c>
      <c r="C75" s="450" t="s">
        <v>204</v>
      </c>
      <c r="D75" s="449">
        <v>502</v>
      </c>
      <c r="E75" s="439"/>
      <c r="F75" s="441"/>
      <c r="G75" s="442"/>
      <c r="H75" s="437">
        <f t="shared" si="5"/>
        <v>0</v>
      </c>
      <c r="I75" s="436">
        <f t="shared" si="6"/>
        <v>0</v>
      </c>
      <c r="J75" s="436">
        <f t="shared" si="7"/>
        <v>0</v>
      </c>
      <c r="K75" s="436">
        <f t="shared" si="8"/>
        <v>0</v>
      </c>
      <c r="L75" s="436">
        <f t="shared" si="9"/>
        <v>0</v>
      </c>
      <c r="M75" s="440"/>
    </row>
    <row r="76" spans="1:13" s="40" customFormat="1" ht="137.25" customHeight="1" x14ac:dyDescent="0.2">
      <c r="A76" s="516"/>
      <c r="B76" s="519"/>
      <c r="C76" s="450" t="s">
        <v>205</v>
      </c>
      <c r="D76" s="449">
        <v>50</v>
      </c>
      <c r="E76" s="439" t="s">
        <v>284</v>
      </c>
      <c r="F76" s="441">
        <v>57276666</v>
      </c>
      <c r="G76" s="442">
        <v>122190.12</v>
      </c>
      <c r="H76" s="437">
        <f t="shared" si="5"/>
        <v>704944</v>
      </c>
      <c r="I76" s="436">
        <f t="shared" si="6"/>
        <v>117491</v>
      </c>
      <c r="J76" s="436">
        <f t="shared" si="7"/>
        <v>39164</v>
      </c>
      <c r="K76" s="436">
        <f t="shared" si="8"/>
        <v>78327</v>
      </c>
      <c r="L76" s="436">
        <f t="shared" si="9"/>
        <v>939926</v>
      </c>
      <c r="M76" s="440"/>
    </row>
    <row r="77" spans="1:13" s="40" customFormat="1" ht="63.75" customHeight="1" x14ac:dyDescent="0.2">
      <c r="A77" s="516"/>
      <c r="B77" s="519"/>
      <c r="C77" s="450" t="s">
        <v>206</v>
      </c>
      <c r="D77" s="449">
        <v>16</v>
      </c>
      <c r="E77" s="439" t="s">
        <v>284</v>
      </c>
      <c r="F77" s="441">
        <v>57276666</v>
      </c>
      <c r="G77" s="442">
        <v>122190.12</v>
      </c>
      <c r="H77" s="437">
        <f t="shared" si="5"/>
        <v>225582</v>
      </c>
      <c r="I77" s="436">
        <f t="shared" si="6"/>
        <v>37597</v>
      </c>
      <c r="J77" s="436">
        <f t="shared" si="7"/>
        <v>12532</v>
      </c>
      <c r="K77" s="436">
        <f t="shared" si="8"/>
        <v>25065</v>
      </c>
      <c r="L77" s="436">
        <f t="shared" si="9"/>
        <v>300776</v>
      </c>
      <c r="M77" s="440"/>
    </row>
    <row r="78" spans="1:13" s="40" customFormat="1" ht="30" x14ac:dyDescent="0.2">
      <c r="A78" s="516"/>
      <c r="B78" s="519"/>
      <c r="C78" s="450" t="s">
        <v>207</v>
      </c>
      <c r="D78" s="449">
        <v>24</v>
      </c>
      <c r="E78" s="439" t="s">
        <v>284</v>
      </c>
      <c r="F78" s="441">
        <v>57276666</v>
      </c>
      <c r="G78" s="442">
        <v>122190.12</v>
      </c>
      <c r="H78" s="437">
        <f t="shared" si="5"/>
        <v>338373</v>
      </c>
      <c r="I78" s="436">
        <f t="shared" si="6"/>
        <v>56395</v>
      </c>
      <c r="J78" s="436">
        <f t="shared" si="7"/>
        <v>18798</v>
      </c>
      <c r="K78" s="436">
        <f t="shared" si="8"/>
        <v>37597</v>
      </c>
      <c r="L78" s="436">
        <f t="shared" si="9"/>
        <v>451163</v>
      </c>
      <c r="M78" s="440"/>
    </row>
    <row r="79" spans="1:13" s="40" customFormat="1" ht="60" x14ac:dyDescent="0.2">
      <c r="A79" s="516"/>
      <c r="B79" s="519"/>
      <c r="C79" s="450" t="s">
        <v>208</v>
      </c>
      <c r="D79" s="449">
        <v>21</v>
      </c>
      <c r="E79" s="439" t="s">
        <v>284</v>
      </c>
      <c r="F79" s="441">
        <v>57276666</v>
      </c>
      <c r="G79" s="442">
        <v>122190.12</v>
      </c>
      <c r="H79" s="437">
        <f t="shared" si="5"/>
        <v>296076</v>
      </c>
      <c r="I79" s="436">
        <f t="shared" si="6"/>
        <v>49346</v>
      </c>
      <c r="J79" s="436">
        <f t="shared" si="7"/>
        <v>16449</v>
      </c>
      <c r="K79" s="436">
        <f t="shared" si="8"/>
        <v>32897</v>
      </c>
      <c r="L79" s="436">
        <f t="shared" si="9"/>
        <v>394768</v>
      </c>
      <c r="M79" s="440"/>
    </row>
    <row r="80" spans="1:13" s="40" customFormat="1" ht="75" x14ac:dyDescent="0.2">
      <c r="A80" s="516"/>
      <c r="B80" s="519"/>
      <c r="C80" s="450" t="s">
        <v>1063</v>
      </c>
      <c r="D80" s="449">
        <v>48</v>
      </c>
      <c r="E80" s="439" t="s">
        <v>284</v>
      </c>
      <c r="F80" s="441">
        <v>57276666</v>
      </c>
      <c r="G80" s="442">
        <v>122190.12</v>
      </c>
      <c r="H80" s="437">
        <f t="shared" si="5"/>
        <v>676746</v>
      </c>
      <c r="I80" s="436">
        <f t="shared" si="6"/>
        <v>112791</v>
      </c>
      <c r="J80" s="436">
        <f t="shared" si="7"/>
        <v>37597</v>
      </c>
      <c r="K80" s="436">
        <f t="shared" si="8"/>
        <v>75194</v>
      </c>
      <c r="L80" s="436">
        <f t="shared" si="9"/>
        <v>902328</v>
      </c>
      <c r="M80" s="440"/>
    </row>
    <row r="81" spans="1:13" s="40" customFormat="1" ht="30" x14ac:dyDescent="0.2">
      <c r="A81" s="516"/>
      <c r="B81" s="519"/>
      <c r="C81" s="450" t="s">
        <v>210</v>
      </c>
      <c r="D81" s="449">
        <v>40</v>
      </c>
      <c r="E81" s="439" t="s">
        <v>284</v>
      </c>
      <c r="F81" s="441">
        <v>57276666</v>
      </c>
      <c r="G81" s="442">
        <v>122190.12</v>
      </c>
      <c r="H81" s="437">
        <f t="shared" si="5"/>
        <v>563955</v>
      </c>
      <c r="I81" s="436">
        <f t="shared" si="6"/>
        <v>93992</v>
      </c>
      <c r="J81" s="436">
        <f t="shared" si="7"/>
        <v>31331</v>
      </c>
      <c r="K81" s="436">
        <f t="shared" si="8"/>
        <v>62662</v>
      </c>
      <c r="L81" s="436">
        <f t="shared" si="9"/>
        <v>751940</v>
      </c>
      <c r="M81" s="440"/>
    </row>
    <row r="82" spans="1:13" s="40" customFormat="1" ht="45" x14ac:dyDescent="0.2">
      <c r="A82" s="516"/>
      <c r="B82" s="519"/>
      <c r="C82" s="450" t="s">
        <v>211</v>
      </c>
      <c r="D82" s="449">
        <v>16</v>
      </c>
      <c r="E82" s="439" t="s">
        <v>284</v>
      </c>
      <c r="F82" s="441">
        <v>57276666</v>
      </c>
      <c r="G82" s="442">
        <v>122190.12</v>
      </c>
      <c r="H82" s="437">
        <f t="shared" si="5"/>
        <v>225582</v>
      </c>
      <c r="I82" s="436">
        <f t="shared" si="6"/>
        <v>37597</v>
      </c>
      <c r="J82" s="436">
        <f t="shared" si="7"/>
        <v>12532</v>
      </c>
      <c r="K82" s="436">
        <f t="shared" si="8"/>
        <v>25065</v>
      </c>
      <c r="L82" s="436">
        <f t="shared" si="9"/>
        <v>300776</v>
      </c>
      <c r="M82" s="440"/>
    </row>
    <row r="83" spans="1:13" s="40" customFormat="1" ht="75" x14ac:dyDescent="0.2">
      <c r="A83" s="516"/>
      <c r="B83" s="519"/>
      <c r="C83" s="450" t="s">
        <v>1030</v>
      </c>
      <c r="D83" s="449">
        <v>41</v>
      </c>
      <c r="E83" s="439" t="s">
        <v>284</v>
      </c>
      <c r="F83" s="441">
        <v>57276666</v>
      </c>
      <c r="G83" s="442">
        <v>122190.12</v>
      </c>
      <c r="H83" s="437">
        <f t="shared" si="5"/>
        <v>578054</v>
      </c>
      <c r="I83" s="436">
        <f t="shared" si="6"/>
        <v>96342</v>
      </c>
      <c r="J83" s="436">
        <f t="shared" si="7"/>
        <v>32114</v>
      </c>
      <c r="K83" s="436">
        <f t="shared" si="8"/>
        <v>64228</v>
      </c>
      <c r="L83" s="436">
        <f t="shared" si="9"/>
        <v>770738</v>
      </c>
      <c r="M83" s="440"/>
    </row>
    <row r="84" spans="1:13" s="40" customFormat="1" ht="90" x14ac:dyDescent="0.2">
      <c r="A84" s="516"/>
      <c r="B84" s="519"/>
      <c r="C84" s="450" t="s">
        <v>212</v>
      </c>
      <c r="D84" s="449">
        <v>40</v>
      </c>
      <c r="E84" s="439" t="s">
        <v>284</v>
      </c>
      <c r="F84" s="441">
        <v>57276666</v>
      </c>
      <c r="G84" s="442">
        <v>122190.12</v>
      </c>
      <c r="H84" s="437">
        <f t="shared" si="5"/>
        <v>563955</v>
      </c>
      <c r="I84" s="436">
        <f t="shared" si="6"/>
        <v>93992</v>
      </c>
      <c r="J84" s="436">
        <f t="shared" si="7"/>
        <v>31331</v>
      </c>
      <c r="K84" s="436">
        <f t="shared" si="8"/>
        <v>62662</v>
      </c>
      <c r="L84" s="436">
        <f t="shared" si="9"/>
        <v>751940</v>
      </c>
      <c r="M84" s="440"/>
    </row>
    <row r="85" spans="1:13" s="40" customFormat="1" ht="30" x14ac:dyDescent="0.2">
      <c r="A85" s="516"/>
      <c r="B85" s="519"/>
      <c r="C85" s="450" t="s">
        <v>1031</v>
      </c>
      <c r="D85" s="449">
        <v>16</v>
      </c>
      <c r="E85" s="439" t="s">
        <v>284</v>
      </c>
      <c r="F85" s="441">
        <v>57276666</v>
      </c>
      <c r="G85" s="442">
        <v>122190.12</v>
      </c>
      <c r="H85" s="437">
        <f t="shared" si="5"/>
        <v>225582</v>
      </c>
      <c r="I85" s="436">
        <f t="shared" si="6"/>
        <v>37597</v>
      </c>
      <c r="J85" s="436">
        <f t="shared" si="7"/>
        <v>12532</v>
      </c>
      <c r="K85" s="436">
        <f t="shared" si="8"/>
        <v>25065</v>
      </c>
      <c r="L85" s="436">
        <f t="shared" si="9"/>
        <v>300776</v>
      </c>
      <c r="M85" s="440"/>
    </row>
    <row r="86" spans="1:13" s="40" customFormat="1" ht="45" x14ac:dyDescent="0.2">
      <c r="A86" s="516"/>
      <c r="B86" s="519"/>
      <c r="C86" s="450" t="s">
        <v>213</v>
      </c>
      <c r="D86" s="449">
        <v>8</v>
      </c>
      <c r="E86" s="439" t="s">
        <v>284</v>
      </c>
      <c r="F86" s="441">
        <v>57276666</v>
      </c>
      <c r="G86" s="442">
        <v>122190.12</v>
      </c>
      <c r="H86" s="437">
        <f t="shared" si="5"/>
        <v>112791</v>
      </c>
      <c r="I86" s="436">
        <f t="shared" si="6"/>
        <v>18798</v>
      </c>
      <c r="J86" s="436">
        <f t="shared" si="7"/>
        <v>6266</v>
      </c>
      <c r="K86" s="436">
        <f t="shared" si="8"/>
        <v>12532</v>
      </c>
      <c r="L86" s="436">
        <f t="shared" si="9"/>
        <v>150387</v>
      </c>
      <c r="M86" s="440"/>
    </row>
    <row r="87" spans="1:13" s="40" customFormat="1" ht="45" x14ac:dyDescent="0.2">
      <c r="A87" s="516"/>
      <c r="B87" s="519"/>
      <c r="C87" s="450" t="s">
        <v>214</v>
      </c>
      <c r="D87" s="449">
        <v>40</v>
      </c>
      <c r="E87" s="439" t="s">
        <v>284</v>
      </c>
      <c r="F87" s="441">
        <v>57276666</v>
      </c>
      <c r="G87" s="442">
        <v>122190.12</v>
      </c>
      <c r="H87" s="437">
        <f t="shared" si="5"/>
        <v>563955</v>
      </c>
      <c r="I87" s="436">
        <f t="shared" si="6"/>
        <v>93992</v>
      </c>
      <c r="J87" s="436">
        <f t="shared" si="7"/>
        <v>31331</v>
      </c>
      <c r="K87" s="436">
        <f t="shared" si="8"/>
        <v>62662</v>
      </c>
      <c r="L87" s="436">
        <f t="shared" si="9"/>
        <v>751940</v>
      </c>
      <c r="M87" s="440"/>
    </row>
    <row r="88" spans="1:13" s="40" customFormat="1" ht="15" x14ac:dyDescent="0.2">
      <c r="A88" s="516"/>
      <c r="B88" s="519"/>
      <c r="C88" s="450" t="s">
        <v>215</v>
      </c>
      <c r="D88" s="449">
        <v>20</v>
      </c>
      <c r="E88" s="439" t="s">
        <v>284</v>
      </c>
      <c r="F88" s="441">
        <v>57276666</v>
      </c>
      <c r="G88" s="442">
        <v>122190.12</v>
      </c>
      <c r="H88" s="437">
        <f t="shared" si="5"/>
        <v>281977</v>
      </c>
      <c r="I88" s="436">
        <f t="shared" si="6"/>
        <v>46996</v>
      </c>
      <c r="J88" s="436">
        <f t="shared" si="7"/>
        <v>15665</v>
      </c>
      <c r="K88" s="436">
        <f t="shared" si="8"/>
        <v>31331</v>
      </c>
      <c r="L88" s="436">
        <f t="shared" si="9"/>
        <v>375969</v>
      </c>
      <c r="M88" s="440"/>
    </row>
    <row r="89" spans="1:13" s="40" customFormat="1" ht="60" x14ac:dyDescent="0.2">
      <c r="A89" s="516"/>
      <c r="B89" s="519"/>
      <c r="C89" s="450" t="s">
        <v>1032</v>
      </c>
      <c r="D89" s="449">
        <v>32</v>
      </c>
      <c r="E89" s="439" t="s">
        <v>284</v>
      </c>
      <c r="F89" s="441">
        <v>57276666</v>
      </c>
      <c r="G89" s="442">
        <v>122190.12</v>
      </c>
      <c r="H89" s="437">
        <f t="shared" si="5"/>
        <v>451164</v>
      </c>
      <c r="I89" s="436">
        <f t="shared" si="6"/>
        <v>75194</v>
      </c>
      <c r="J89" s="436">
        <f t="shared" si="7"/>
        <v>25065</v>
      </c>
      <c r="K89" s="436">
        <f t="shared" si="8"/>
        <v>50129</v>
      </c>
      <c r="L89" s="436">
        <f t="shared" si="9"/>
        <v>601552</v>
      </c>
      <c r="M89" s="440"/>
    </row>
    <row r="90" spans="1:13" s="40" customFormat="1" ht="60" x14ac:dyDescent="0.2">
      <c r="A90" s="516"/>
      <c r="B90" s="519"/>
      <c r="C90" s="450" t="s">
        <v>216</v>
      </c>
      <c r="D90" s="449">
        <v>32</v>
      </c>
      <c r="E90" s="439" t="s">
        <v>284</v>
      </c>
      <c r="F90" s="441">
        <v>57276666</v>
      </c>
      <c r="G90" s="442">
        <v>122190.12</v>
      </c>
      <c r="H90" s="437">
        <f t="shared" si="5"/>
        <v>451164</v>
      </c>
      <c r="I90" s="436">
        <f t="shared" si="6"/>
        <v>75194</v>
      </c>
      <c r="J90" s="436">
        <f t="shared" si="7"/>
        <v>25065</v>
      </c>
      <c r="K90" s="436">
        <f t="shared" si="8"/>
        <v>50129</v>
      </c>
      <c r="L90" s="436">
        <f t="shared" si="9"/>
        <v>601552</v>
      </c>
      <c r="M90" s="440"/>
    </row>
    <row r="91" spans="1:13" s="40" customFormat="1" ht="45" x14ac:dyDescent="0.2">
      <c r="A91" s="516"/>
      <c r="B91" s="519"/>
      <c r="C91" s="450" t="s">
        <v>217</v>
      </c>
      <c r="D91" s="449">
        <v>34</v>
      </c>
      <c r="E91" s="439" t="s">
        <v>284</v>
      </c>
      <c r="F91" s="441">
        <v>57276666</v>
      </c>
      <c r="G91" s="442">
        <v>122190.12</v>
      </c>
      <c r="H91" s="437">
        <f t="shared" si="5"/>
        <v>479362</v>
      </c>
      <c r="I91" s="436">
        <f t="shared" si="6"/>
        <v>79894</v>
      </c>
      <c r="J91" s="436">
        <f t="shared" si="7"/>
        <v>26631</v>
      </c>
      <c r="K91" s="436">
        <f t="shared" si="8"/>
        <v>53262</v>
      </c>
      <c r="L91" s="436">
        <f t="shared" si="9"/>
        <v>639149</v>
      </c>
      <c r="M91" s="440"/>
    </row>
    <row r="92" spans="1:13" s="40" customFormat="1" ht="60" x14ac:dyDescent="0.2">
      <c r="A92" s="517"/>
      <c r="B92" s="520"/>
      <c r="C92" s="450" t="s">
        <v>1033</v>
      </c>
      <c r="D92" s="449">
        <v>24</v>
      </c>
      <c r="E92" s="439" t="s">
        <v>284</v>
      </c>
      <c r="F92" s="441">
        <v>57276666</v>
      </c>
      <c r="G92" s="442">
        <v>122190.12</v>
      </c>
      <c r="H92" s="437">
        <f t="shared" si="5"/>
        <v>338373</v>
      </c>
      <c r="I92" s="436">
        <f t="shared" si="6"/>
        <v>56395</v>
      </c>
      <c r="J92" s="436">
        <f t="shared" si="7"/>
        <v>18798</v>
      </c>
      <c r="K92" s="436">
        <f t="shared" si="8"/>
        <v>37597</v>
      </c>
      <c r="L92" s="436">
        <f t="shared" si="9"/>
        <v>451163</v>
      </c>
      <c r="M92" s="440"/>
    </row>
    <row r="93" spans="1:13" s="40" customFormat="1" ht="30" x14ac:dyDescent="0.2">
      <c r="A93" s="515">
        <v>23</v>
      </c>
      <c r="B93" s="518" t="s">
        <v>220</v>
      </c>
      <c r="C93" s="450" t="s">
        <v>1034</v>
      </c>
      <c r="D93" s="449">
        <v>122</v>
      </c>
      <c r="E93" s="439"/>
      <c r="F93" s="441"/>
      <c r="G93" s="442"/>
      <c r="H93" s="437">
        <f t="shared" si="5"/>
        <v>0</v>
      </c>
      <c r="I93" s="436">
        <f t="shared" si="6"/>
        <v>0</v>
      </c>
      <c r="J93" s="436">
        <f t="shared" si="7"/>
        <v>0</v>
      </c>
      <c r="K93" s="436">
        <f t="shared" si="8"/>
        <v>0</v>
      </c>
      <c r="L93" s="436">
        <f t="shared" si="9"/>
        <v>0</v>
      </c>
      <c r="M93" s="440"/>
    </row>
    <row r="94" spans="1:13" s="40" customFormat="1" ht="30" x14ac:dyDescent="0.2">
      <c r="A94" s="516"/>
      <c r="B94" s="519"/>
      <c r="C94" s="450" t="s">
        <v>218</v>
      </c>
      <c r="D94" s="449">
        <v>32</v>
      </c>
      <c r="E94" s="439" t="s">
        <v>286</v>
      </c>
      <c r="F94" s="441">
        <v>68486778</v>
      </c>
      <c r="G94" s="442">
        <v>146104.91999999998</v>
      </c>
      <c r="H94" s="437">
        <f t="shared" si="5"/>
        <v>539465</v>
      </c>
      <c r="I94" s="436">
        <f t="shared" si="6"/>
        <v>89911</v>
      </c>
      <c r="J94" s="436">
        <f t="shared" si="7"/>
        <v>29970</v>
      </c>
      <c r="K94" s="436">
        <f t="shared" si="8"/>
        <v>59941</v>
      </c>
      <c r="L94" s="436">
        <f t="shared" si="9"/>
        <v>719287</v>
      </c>
      <c r="M94" s="440"/>
    </row>
    <row r="95" spans="1:13" s="40" customFormat="1" ht="81.75" customHeight="1" x14ac:dyDescent="0.2">
      <c r="A95" s="516"/>
      <c r="B95" s="519"/>
      <c r="C95" s="450" t="s">
        <v>1035</v>
      </c>
      <c r="D95" s="449">
        <v>45</v>
      </c>
      <c r="E95" s="439" t="s">
        <v>286</v>
      </c>
      <c r="F95" s="441">
        <v>68486778</v>
      </c>
      <c r="G95" s="442">
        <v>146104.91999999998</v>
      </c>
      <c r="H95" s="437">
        <f t="shared" si="5"/>
        <v>758623</v>
      </c>
      <c r="I95" s="436">
        <f t="shared" si="6"/>
        <v>126437</v>
      </c>
      <c r="J95" s="436">
        <f t="shared" si="7"/>
        <v>42146</v>
      </c>
      <c r="K95" s="436">
        <f t="shared" si="8"/>
        <v>84291</v>
      </c>
      <c r="L95" s="436">
        <f t="shared" si="9"/>
        <v>1011497</v>
      </c>
      <c r="M95" s="440"/>
    </row>
    <row r="96" spans="1:13" s="40" customFormat="1" ht="75" x14ac:dyDescent="0.2">
      <c r="A96" s="517"/>
      <c r="B96" s="520"/>
      <c r="C96" s="450" t="s">
        <v>219</v>
      </c>
      <c r="D96" s="449">
        <v>45</v>
      </c>
      <c r="E96" s="439" t="s">
        <v>286</v>
      </c>
      <c r="F96" s="441">
        <v>68486778</v>
      </c>
      <c r="G96" s="442">
        <v>146104.91999999998</v>
      </c>
      <c r="H96" s="437">
        <f t="shared" si="5"/>
        <v>758623</v>
      </c>
      <c r="I96" s="436">
        <f t="shared" si="6"/>
        <v>126437</v>
      </c>
      <c r="J96" s="436">
        <f t="shared" si="7"/>
        <v>42146</v>
      </c>
      <c r="K96" s="436">
        <f t="shared" si="8"/>
        <v>84291</v>
      </c>
      <c r="L96" s="436">
        <f t="shared" si="9"/>
        <v>1011497</v>
      </c>
      <c r="M96" s="440"/>
    </row>
    <row r="97" spans="1:13" s="40" customFormat="1" ht="45" x14ac:dyDescent="0.2">
      <c r="A97" s="515">
        <v>24</v>
      </c>
      <c r="B97" s="518" t="s">
        <v>225</v>
      </c>
      <c r="C97" s="450" t="s">
        <v>1036</v>
      </c>
      <c r="D97" s="449">
        <v>127</v>
      </c>
      <c r="E97" s="439" t="s">
        <v>286</v>
      </c>
      <c r="F97" s="441">
        <v>68486778</v>
      </c>
      <c r="G97" s="442">
        <v>146104.91999999998</v>
      </c>
      <c r="H97" s="437">
        <f t="shared" si="5"/>
        <v>2141002</v>
      </c>
      <c r="I97" s="436">
        <f t="shared" si="6"/>
        <v>356834</v>
      </c>
      <c r="J97" s="436">
        <f t="shared" si="7"/>
        <v>118945</v>
      </c>
      <c r="K97" s="436">
        <f t="shared" si="8"/>
        <v>237889</v>
      </c>
      <c r="L97" s="436">
        <f t="shared" si="9"/>
        <v>2854670</v>
      </c>
      <c r="M97" s="440"/>
    </row>
    <row r="98" spans="1:13" s="40" customFormat="1" ht="45" x14ac:dyDescent="0.2">
      <c r="A98" s="516"/>
      <c r="B98" s="519"/>
      <c r="C98" s="450" t="s">
        <v>221</v>
      </c>
      <c r="D98" s="449">
        <v>45</v>
      </c>
      <c r="E98" s="439" t="s">
        <v>286</v>
      </c>
      <c r="F98" s="441">
        <v>68486778</v>
      </c>
      <c r="G98" s="442">
        <v>146104.91999999998</v>
      </c>
      <c r="H98" s="437">
        <f t="shared" si="5"/>
        <v>758623</v>
      </c>
      <c r="I98" s="436">
        <f t="shared" si="6"/>
        <v>126437</v>
      </c>
      <c r="J98" s="436">
        <f t="shared" si="7"/>
        <v>42146</v>
      </c>
      <c r="K98" s="436">
        <f t="shared" si="8"/>
        <v>84291</v>
      </c>
      <c r="L98" s="436">
        <f t="shared" si="9"/>
        <v>1011497</v>
      </c>
      <c r="M98" s="440"/>
    </row>
    <row r="99" spans="1:13" s="40" customFormat="1" ht="90" x14ac:dyDescent="0.2">
      <c r="A99" s="516"/>
      <c r="B99" s="519"/>
      <c r="C99" s="450" t="s">
        <v>1064</v>
      </c>
      <c r="D99" s="449">
        <v>34</v>
      </c>
      <c r="E99" s="439" t="s">
        <v>286</v>
      </c>
      <c r="F99" s="441">
        <v>68486778</v>
      </c>
      <c r="G99" s="442">
        <v>146104.91999999998</v>
      </c>
      <c r="H99" s="437">
        <f t="shared" si="5"/>
        <v>573182</v>
      </c>
      <c r="I99" s="436">
        <f t="shared" si="6"/>
        <v>95530</v>
      </c>
      <c r="J99" s="436">
        <f t="shared" si="7"/>
        <v>31843</v>
      </c>
      <c r="K99" s="436">
        <f t="shared" si="8"/>
        <v>63687</v>
      </c>
      <c r="L99" s="436">
        <f t="shared" si="9"/>
        <v>764242</v>
      </c>
      <c r="M99" s="440"/>
    </row>
    <row r="100" spans="1:13" s="40" customFormat="1" ht="30" x14ac:dyDescent="0.2">
      <c r="A100" s="516"/>
      <c r="B100" s="519"/>
      <c r="C100" s="450" t="s">
        <v>223</v>
      </c>
      <c r="D100" s="449">
        <v>16</v>
      </c>
      <c r="E100" s="439" t="s">
        <v>286</v>
      </c>
      <c r="F100" s="441">
        <v>68486778</v>
      </c>
      <c r="G100" s="442">
        <v>146104.91999999998</v>
      </c>
      <c r="H100" s="437">
        <f t="shared" si="5"/>
        <v>269733</v>
      </c>
      <c r="I100" s="436">
        <f t="shared" si="6"/>
        <v>44955</v>
      </c>
      <c r="J100" s="436">
        <f t="shared" si="7"/>
        <v>14985</v>
      </c>
      <c r="K100" s="436">
        <f t="shared" si="8"/>
        <v>29970</v>
      </c>
      <c r="L100" s="436">
        <f t="shared" si="9"/>
        <v>359643</v>
      </c>
      <c r="M100" s="440"/>
    </row>
    <row r="101" spans="1:13" s="40" customFormat="1" ht="60" x14ac:dyDescent="0.2">
      <c r="A101" s="516"/>
      <c r="B101" s="519"/>
      <c r="C101" s="450" t="s">
        <v>1037</v>
      </c>
      <c r="D101" s="449">
        <v>16</v>
      </c>
      <c r="E101" s="439" t="s">
        <v>286</v>
      </c>
      <c r="F101" s="441">
        <v>68486778</v>
      </c>
      <c r="G101" s="442">
        <v>146104.91999999998</v>
      </c>
      <c r="H101" s="437">
        <f t="shared" si="5"/>
        <v>269733</v>
      </c>
      <c r="I101" s="436">
        <f t="shared" si="6"/>
        <v>44955</v>
      </c>
      <c r="J101" s="436">
        <f t="shared" si="7"/>
        <v>14985</v>
      </c>
      <c r="K101" s="436">
        <f t="shared" si="8"/>
        <v>29970</v>
      </c>
      <c r="L101" s="436">
        <f t="shared" si="9"/>
        <v>359643</v>
      </c>
      <c r="M101" s="440"/>
    </row>
    <row r="102" spans="1:13" s="40" customFormat="1" ht="60" x14ac:dyDescent="0.2">
      <c r="A102" s="517"/>
      <c r="B102" s="520"/>
      <c r="C102" s="450" t="s">
        <v>224</v>
      </c>
      <c r="D102" s="449">
        <v>16</v>
      </c>
      <c r="E102" s="439" t="s">
        <v>286</v>
      </c>
      <c r="F102" s="441">
        <v>68486778</v>
      </c>
      <c r="G102" s="442">
        <v>146104.91999999998</v>
      </c>
      <c r="H102" s="437">
        <f t="shared" si="5"/>
        <v>269733</v>
      </c>
      <c r="I102" s="436">
        <f t="shared" si="6"/>
        <v>44955</v>
      </c>
      <c r="J102" s="436">
        <f t="shared" si="7"/>
        <v>14985</v>
      </c>
      <c r="K102" s="436">
        <f t="shared" si="8"/>
        <v>29970</v>
      </c>
      <c r="L102" s="436">
        <f t="shared" si="9"/>
        <v>359643</v>
      </c>
      <c r="M102" s="440"/>
    </row>
    <row r="103" spans="1:13" s="40" customFormat="1" ht="30" x14ac:dyDescent="0.2">
      <c r="A103" s="465">
        <v>25</v>
      </c>
      <c r="B103" s="464" t="s">
        <v>227</v>
      </c>
      <c r="C103" s="450" t="s">
        <v>226</v>
      </c>
      <c r="D103" s="449">
        <v>82</v>
      </c>
      <c r="E103" s="439" t="s">
        <v>285</v>
      </c>
      <c r="F103" s="441">
        <v>44777600</v>
      </c>
      <c r="G103" s="442">
        <v>95525.040000000008</v>
      </c>
      <c r="H103" s="437">
        <f t="shared" si="5"/>
        <v>903819</v>
      </c>
      <c r="I103" s="436">
        <f t="shared" si="6"/>
        <v>150636</v>
      </c>
      <c r="J103" s="436">
        <f t="shared" si="7"/>
        <v>50212</v>
      </c>
      <c r="K103" s="436">
        <f t="shared" si="8"/>
        <v>100424</v>
      </c>
      <c r="L103" s="436">
        <f t="shared" si="9"/>
        <v>1205091</v>
      </c>
      <c r="M103" s="440"/>
    </row>
    <row r="104" spans="1:13" s="40" customFormat="1" ht="30" x14ac:dyDescent="0.2">
      <c r="A104" s="515">
        <v>26</v>
      </c>
      <c r="B104" s="518" t="s">
        <v>228</v>
      </c>
      <c r="C104" s="450" t="s">
        <v>229</v>
      </c>
      <c r="D104" s="449">
        <v>614</v>
      </c>
      <c r="E104" s="439"/>
      <c r="F104" s="441"/>
      <c r="G104" s="442"/>
      <c r="H104" s="437">
        <f t="shared" si="5"/>
        <v>0</v>
      </c>
      <c r="I104" s="436">
        <f t="shared" si="6"/>
        <v>0</v>
      </c>
      <c r="J104" s="436">
        <f t="shared" si="7"/>
        <v>0</v>
      </c>
      <c r="K104" s="436">
        <f t="shared" si="8"/>
        <v>0</v>
      </c>
      <c r="L104" s="436">
        <f t="shared" si="9"/>
        <v>0</v>
      </c>
      <c r="M104" s="440"/>
    </row>
    <row r="105" spans="1:13" s="40" customFormat="1" ht="30" x14ac:dyDescent="0.2">
      <c r="A105" s="516"/>
      <c r="B105" s="519"/>
      <c r="C105" s="450" t="s">
        <v>230</v>
      </c>
      <c r="D105" s="449">
        <v>48</v>
      </c>
      <c r="E105" s="439" t="s">
        <v>283</v>
      </c>
      <c r="F105" s="441">
        <v>78470784</v>
      </c>
      <c r="G105" s="442">
        <v>167403.6</v>
      </c>
      <c r="H105" s="437">
        <f t="shared" si="5"/>
        <v>927162</v>
      </c>
      <c r="I105" s="436">
        <f t="shared" si="6"/>
        <v>154527</v>
      </c>
      <c r="J105" s="436">
        <f t="shared" si="7"/>
        <v>51509</v>
      </c>
      <c r="K105" s="436">
        <f t="shared" si="8"/>
        <v>103018</v>
      </c>
      <c r="L105" s="436">
        <f t="shared" si="9"/>
        <v>1236216</v>
      </c>
      <c r="M105" s="440"/>
    </row>
    <row r="106" spans="1:13" s="40" customFormat="1" ht="90" x14ac:dyDescent="0.2">
      <c r="A106" s="516"/>
      <c r="B106" s="519"/>
      <c r="C106" s="450" t="s">
        <v>231</v>
      </c>
      <c r="D106" s="449">
        <v>58</v>
      </c>
      <c r="E106" s="439" t="s">
        <v>285</v>
      </c>
      <c r="F106" s="441">
        <v>44777600</v>
      </c>
      <c r="G106" s="442">
        <v>95525.040000000008</v>
      </c>
      <c r="H106" s="437">
        <f t="shared" si="5"/>
        <v>639286</v>
      </c>
      <c r="I106" s="436">
        <f t="shared" si="6"/>
        <v>106548</v>
      </c>
      <c r="J106" s="436">
        <f t="shared" si="7"/>
        <v>35516</v>
      </c>
      <c r="K106" s="436">
        <f t="shared" si="8"/>
        <v>71032</v>
      </c>
      <c r="L106" s="436">
        <f t="shared" si="9"/>
        <v>852382</v>
      </c>
      <c r="M106" s="440"/>
    </row>
    <row r="107" spans="1:13" s="40" customFormat="1" ht="30" x14ac:dyDescent="0.2">
      <c r="A107" s="516"/>
      <c r="B107" s="519"/>
      <c r="C107" s="450" t="s">
        <v>232</v>
      </c>
      <c r="D107" s="449">
        <v>48</v>
      </c>
      <c r="E107" s="439" t="s">
        <v>286</v>
      </c>
      <c r="F107" s="441">
        <v>68486778</v>
      </c>
      <c r="G107" s="442">
        <v>146104.91999999998</v>
      </c>
      <c r="H107" s="437">
        <f t="shared" si="5"/>
        <v>809198</v>
      </c>
      <c r="I107" s="436">
        <f t="shared" si="6"/>
        <v>134866</v>
      </c>
      <c r="J107" s="436">
        <f t="shared" si="7"/>
        <v>44955</v>
      </c>
      <c r="K107" s="436">
        <f t="shared" si="8"/>
        <v>89911</v>
      </c>
      <c r="L107" s="436">
        <f t="shared" si="9"/>
        <v>1078930</v>
      </c>
      <c r="M107" s="440"/>
    </row>
    <row r="108" spans="1:13" s="40" customFormat="1" ht="60" x14ac:dyDescent="0.2">
      <c r="A108" s="516"/>
      <c r="B108" s="519"/>
      <c r="C108" s="450" t="s">
        <v>1038</v>
      </c>
      <c r="D108" s="449">
        <v>64</v>
      </c>
      <c r="E108" s="439" t="s">
        <v>286</v>
      </c>
      <c r="F108" s="441">
        <v>68486778</v>
      </c>
      <c r="G108" s="442">
        <v>146104.91999999998</v>
      </c>
      <c r="H108" s="437">
        <f t="shared" si="5"/>
        <v>1078930</v>
      </c>
      <c r="I108" s="436">
        <f t="shared" si="6"/>
        <v>179822</v>
      </c>
      <c r="J108" s="436">
        <f t="shared" si="7"/>
        <v>59941</v>
      </c>
      <c r="K108" s="436">
        <f t="shared" si="8"/>
        <v>119881</v>
      </c>
      <c r="L108" s="436">
        <f t="shared" si="9"/>
        <v>1438574</v>
      </c>
      <c r="M108" s="440"/>
    </row>
    <row r="109" spans="1:13" s="40" customFormat="1" ht="60" x14ac:dyDescent="0.2">
      <c r="A109" s="516"/>
      <c r="B109" s="519"/>
      <c r="C109" s="450" t="s">
        <v>1039</v>
      </c>
      <c r="D109" s="449">
        <v>60</v>
      </c>
      <c r="E109" s="439" t="s">
        <v>284</v>
      </c>
      <c r="F109" s="441">
        <v>57276666</v>
      </c>
      <c r="G109" s="442">
        <v>122190.12</v>
      </c>
      <c r="H109" s="437">
        <f t="shared" si="5"/>
        <v>845932</v>
      </c>
      <c r="I109" s="436">
        <f t="shared" si="6"/>
        <v>140989</v>
      </c>
      <c r="J109" s="436">
        <f t="shared" si="7"/>
        <v>46996</v>
      </c>
      <c r="K109" s="436">
        <f t="shared" si="8"/>
        <v>93992</v>
      </c>
      <c r="L109" s="436">
        <f t="shared" si="9"/>
        <v>1127909</v>
      </c>
      <c r="M109" s="440"/>
    </row>
    <row r="110" spans="1:13" s="40" customFormat="1" ht="45" x14ac:dyDescent="0.2">
      <c r="A110" s="516"/>
      <c r="B110" s="519"/>
      <c r="C110" s="450" t="s">
        <v>233</v>
      </c>
      <c r="D110" s="449">
        <v>48</v>
      </c>
      <c r="E110" s="439" t="s">
        <v>284</v>
      </c>
      <c r="F110" s="441">
        <v>57276666</v>
      </c>
      <c r="G110" s="442">
        <v>122190.12</v>
      </c>
      <c r="H110" s="437">
        <f t="shared" si="5"/>
        <v>676746</v>
      </c>
      <c r="I110" s="436">
        <f t="shared" si="6"/>
        <v>112791</v>
      </c>
      <c r="J110" s="436">
        <f t="shared" si="7"/>
        <v>37597</v>
      </c>
      <c r="K110" s="436">
        <f t="shared" si="8"/>
        <v>75194</v>
      </c>
      <c r="L110" s="436">
        <f t="shared" si="9"/>
        <v>902328</v>
      </c>
      <c r="M110" s="440"/>
    </row>
    <row r="111" spans="1:13" s="40" customFormat="1" ht="90" x14ac:dyDescent="0.2">
      <c r="A111" s="516"/>
      <c r="B111" s="519"/>
      <c r="C111" s="450" t="s">
        <v>1040</v>
      </c>
      <c r="D111" s="449">
        <v>48</v>
      </c>
      <c r="E111" s="439" t="s">
        <v>284</v>
      </c>
      <c r="F111" s="441">
        <v>57276666</v>
      </c>
      <c r="G111" s="442">
        <v>122190.12</v>
      </c>
      <c r="H111" s="437">
        <f t="shared" si="5"/>
        <v>676746</v>
      </c>
      <c r="I111" s="436">
        <f t="shared" si="6"/>
        <v>112791</v>
      </c>
      <c r="J111" s="436">
        <f t="shared" si="7"/>
        <v>37597</v>
      </c>
      <c r="K111" s="436">
        <f t="shared" si="8"/>
        <v>75194</v>
      </c>
      <c r="L111" s="436">
        <f t="shared" si="9"/>
        <v>902328</v>
      </c>
      <c r="M111" s="440"/>
    </row>
    <row r="112" spans="1:13" s="40" customFormat="1" ht="45" x14ac:dyDescent="0.2">
      <c r="A112" s="516"/>
      <c r="B112" s="519"/>
      <c r="C112" s="450" t="s">
        <v>1041</v>
      </c>
      <c r="D112" s="449">
        <v>48</v>
      </c>
      <c r="E112" s="439" t="s">
        <v>285</v>
      </c>
      <c r="F112" s="441">
        <v>44777600</v>
      </c>
      <c r="G112" s="442">
        <v>95525.040000000008</v>
      </c>
      <c r="H112" s="437">
        <f t="shared" si="5"/>
        <v>529065</v>
      </c>
      <c r="I112" s="436">
        <f t="shared" si="6"/>
        <v>88177</v>
      </c>
      <c r="J112" s="436">
        <f t="shared" si="7"/>
        <v>29392</v>
      </c>
      <c r="K112" s="436">
        <f t="shared" si="8"/>
        <v>58785</v>
      </c>
      <c r="L112" s="436">
        <f t="shared" si="9"/>
        <v>705419</v>
      </c>
      <c r="M112" s="440"/>
    </row>
    <row r="113" spans="1:13" s="40" customFormat="1" ht="30" x14ac:dyDescent="0.2">
      <c r="A113" s="516"/>
      <c r="B113" s="519"/>
      <c r="C113" s="450" t="s">
        <v>234</v>
      </c>
      <c r="D113" s="449">
        <v>48</v>
      </c>
      <c r="E113" s="439" t="s">
        <v>285</v>
      </c>
      <c r="F113" s="441">
        <v>44777600</v>
      </c>
      <c r="G113" s="442">
        <v>95525.040000000008</v>
      </c>
      <c r="H113" s="437">
        <f t="shared" si="5"/>
        <v>529065</v>
      </c>
      <c r="I113" s="436">
        <f t="shared" si="6"/>
        <v>88177</v>
      </c>
      <c r="J113" s="436">
        <f t="shared" si="7"/>
        <v>29392</v>
      </c>
      <c r="K113" s="436">
        <f t="shared" si="8"/>
        <v>58785</v>
      </c>
      <c r="L113" s="436">
        <f t="shared" si="9"/>
        <v>705419</v>
      </c>
      <c r="M113" s="440"/>
    </row>
    <row r="114" spans="1:13" s="40" customFormat="1" ht="45" x14ac:dyDescent="0.2">
      <c r="A114" s="516"/>
      <c r="B114" s="519"/>
      <c r="C114" s="450" t="s">
        <v>1042</v>
      </c>
      <c r="D114" s="449">
        <v>48</v>
      </c>
      <c r="E114" s="439" t="s">
        <v>286</v>
      </c>
      <c r="F114" s="441">
        <v>68486778</v>
      </c>
      <c r="G114" s="442">
        <v>146104.91999999998</v>
      </c>
      <c r="H114" s="437">
        <f t="shared" si="5"/>
        <v>809198</v>
      </c>
      <c r="I114" s="436">
        <f t="shared" si="6"/>
        <v>134866</v>
      </c>
      <c r="J114" s="436">
        <f t="shared" si="7"/>
        <v>44955</v>
      </c>
      <c r="K114" s="436">
        <f t="shared" si="8"/>
        <v>89911</v>
      </c>
      <c r="L114" s="436">
        <f t="shared" si="9"/>
        <v>1078930</v>
      </c>
      <c r="M114" s="440"/>
    </row>
    <row r="115" spans="1:13" s="40" customFormat="1" ht="30" x14ac:dyDescent="0.2">
      <c r="A115" s="516"/>
      <c r="B115" s="519"/>
      <c r="C115" s="450" t="s">
        <v>235</v>
      </c>
      <c r="D115" s="449">
        <v>48</v>
      </c>
      <c r="E115" s="439" t="s">
        <v>286</v>
      </c>
      <c r="F115" s="441">
        <v>68486778</v>
      </c>
      <c r="G115" s="442">
        <v>146104.91999999998</v>
      </c>
      <c r="H115" s="437">
        <f t="shared" si="5"/>
        <v>809198</v>
      </c>
      <c r="I115" s="436">
        <f t="shared" si="6"/>
        <v>134866</v>
      </c>
      <c r="J115" s="436">
        <f t="shared" si="7"/>
        <v>44955</v>
      </c>
      <c r="K115" s="436">
        <f t="shared" si="8"/>
        <v>89911</v>
      </c>
      <c r="L115" s="436">
        <f t="shared" si="9"/>
        <v>1078930</v>
      </c>
      <c r="M115" s="440"/>
    </row>
    <row r="116" spans="1:13" s="40" customFormat="1" ht="82.5" customHeight="1" x14ac:dyDescent="0.2">
      <c r="A116" s="517"/>
      <c r="B116" s="520"/>
      <c r="C116" s="450" t="s">
        <v>236</v>
      </c>
      <c r="D116" s="449">
        <v>48</v>
      </c>
      <c r="E116" s="439" t="s">
        <v>286</v>
      </c>
      <c r="F116" s="441">
        <v>68486778</v>
      </c>
      <c r="G116" s="442">
        <v>146104.91999999998</v>
      </c>
      <c r="H116" s="437">
        <f t="shared" si="5"/>
        <v>809198</v>
      </c>
      <c r="I116" s="436">
        <f t="shared" si="6"/>
        <v>134866</v>
      </c>
      <c r="J116" s="436">
        <f t="shared" si="7"/>
        <v>44955</v>
      </c>
      <c r="K116" s="436">
        <f t="shared" si="8"/>
        <v>89911</v>
      </c>
      <c r="L116" s="436">
        <f t="shared" si="9"/>
        <v>1078930</v>
      </c>
      <c r="M116" s="440"/>
    </row>
    <row r="117" spans="1:13" s="40" customFormat="1" ht="45" x14ac:dyDescent="0.2">
      <c r="A117" s="515">
        <v>27</v>
      </c>
      <c r="B117" s="518" t="s">
        <v>239</v>
      </c>
      <c r="C117" s="450" t="s">
        <v>1065</v>
      </c>
      <c r="D117" s="449">
        <v>288</v>
      </c>
      <c r="E117" s="439"/>
      <c r="F117" s="441"/>
      <c r="G117" s="442"/>
      <c r="H117" s="437">
        <f t="shared" si="5"/>
        <v>0</v>
      </c>
      <c r="I117" s="436">
        <f t="shared" si="6"/>
        <v>0</v>
      </c>
      <c r="J117" s="436">
        <f t="shared" si="7"/>
        <v>0</v>
      </c>
      <c r="K117" s="436">
        <f t="shared" si="8"/>
        <v>0</v>
      </c>
      <c r="L117" s="436">
        <f t="shared" si="9"/>
        <v>0</v>
      </c>
      <c r="M117" s="440"/>
    </row>
    <row r="118" spans="1:13" s="40" customFormat="1" ht="15" x14ac:dyDescent="0.2">
      <c r="A118" s="516"/>
      <c r="B118" s="519"/>
      <c r="C118" s="450" t="s">
        <v>238</v>
      </c>
      <c r="D118" s="449">
        <v>40</v>
      </c>
      <c r="E118" s="439" t="s">
        <v>285</v>
      </c>
      <c r="F118" s="441">
        <v>44777600</v>
      </c>
      <c r="G118" s="442">
        <v>95525.040000000008</v>
      </c>
      <c r="H118" s="437">
        <f t="shared" si="5"/>
        <v>440887</v>
      </c>
      <c r="I118" s="436">
        <f t="shared" si="6"/>
        <v>73481</v>
      </c>
      <c r="J118" s="436">
        <f t="shared" si="7"/>
        <v>24494</v>
      </c>
      <c r="K118" s="436">
        <f t="shared" si="8"/>
        <v>48987</v>
      </c>
      <c r="L118" s="436">
        <f t="shared" si="9"/>
        <v>587849</v>
      </c>
      <c r="M118" s="440"/>
    </row>
    <row r="119" spans="1:13" s="40" customFormat="1" ht="30" x14ac:dyDescent="0.2">
      <c r="A119" s="516"/>
      <c r="B119" s="519"/>
      <c r="C119" s="450" t="s">
        <v>1043</v>
      </c>
      <c r="D119" s="449">
        <v>48</v>
      </c>
      <c r="E119" s="439" t="s">
        <v>285</v>
      </c>
      <c r="F119" s="441">
        <v>44777600</v>
      </c>
      <c r="G119" s="442">
        <v>95525.040000000008</v>
      </c>
      <c r="H119" s="437">
        <f t="shared" si="5"/>
        <v>529065</v>
      </c>
      <c r="I119" s="436">
        <f t="shared" si="6"/>
        <v>88177</v>
      </c>
      <c r="J119" s="436">
        <f t="shared" si="7"/>
        <v>29392</v>
      </c>
      <c r="K119" s="436">
        <f t="shared" si="8"/>
        <v>58785</v>
      </c>
      <c r="L119" s="436">
        <f t="shared" si="9"/>
        <v>705419</v>
      </c>
      <c r="M119" s="440"/>
    </row>
    <row r="120" spans="1:13" s="40" customFormat="1" ht="68.25" customHeight="1" x14ac:dyDescent="0.2">
      <c r="A120" s="516"/>
      <c r="B120" s="519"/>
      <c r="C120" s="450" t="s">
        <v>240</v>
      </c>
      <c r="D120" s="449">
        <v>56</v>
      </c>
      <c r="E120" s="439" t="s">
        <v>285</v>
      </c>
      <c r="F120" s="441">
        <v>44777600</v>
      </c>
      <c r="G120" s="442">
        <v>95525.040000000008</v>
      </c>
      <c r="H120" s="437">
        <f t="shared" si="5"/>
        <v>617242</v>
      </c>
      <c r="I120" s="436">
        <f t="shared" si="6"/>
        <v>102874</v>
      </c>
      <c r="J120" s="436">
        <f t="shared" si="7"/>
        <v>34291</v>
      </c>
      <c r="K120" s="436">
        <f t="shared" si="8"/>
        <v>68582</v>
      </c>
      <c r="L120" s="436">
        <f t="shared" si="9"/>
        <v>822989</v>
      </c>
      <c r="M120" s="440"/>
    </row>
    <row r="121" spans="1:13" s="40" customFormat="1" ht="61.5" customHeight="1" x14ac:dyDescent="0.2">
      <c r="A121" s="516"/>
      <c r="B121" s="519"/>
      <c r="C121" s="450" t="s">
        <v>241</v>
      </c>
      <c r="D121" s="449">
        <v>48</v>
      </c>
      <c r="E121" s="439" t="s">
        <v>286</v>
      </c>
      <c r="F121" s="441">
        <v>68486778</v>
      </c>
      <c r="G121" s="442">
        <v>146104.91999999998</v>
      </c>
      <c r="H121" s="437">
        <f t="shared" si="5"/>
        <v>809198</v>
      </c>
      <c r="I121" s="436">
        <f t="shared" si="6"/>
        <v>134866</v>
      </c>
      <c r="J121" s="436">
        <f t="shared" si="7"/>
        <v>44955</v>
      </c>
      <c r="K121" s="436">
        <f t="shared" si="8"/>
        <v>89911</v>
      </c>
      <c r="L121" s="436">
        <f t="shared" si="9"/>
        <v>1078930</v>
      </c>
      <c r="M121" s="440"/>
    </row>
    <row r="122" spans="1:13" s="40" customFormat="1" ht="45.75" customHeight="1" x14ac:dyDescent="0.2">
      <c r="A122" s="516"/>
      <c r="B122" s="519"/>
      <c r="C122" s="450" t="s">
        <v>242</v>
      </c>
      <c r="D122" s="449">
        <v>48</v>
      </c>
      <c r="E122" s="439" t="s">
        <v>284</v>
      </c>
      <c r="F122" s="441">
        <v>57276666</v>
      </c>
      <c r="G122" s="442">
        <v>122190.12</v>
      </c>
      <c r="H122" s="437">
        <f t="shared" si="5"/>
        <v>676746</v>
      </c>
      <c r="I122" s="436">
        <f t="shared" si="6"/>
        <v>112791</v>
      </c>
      <c r="J122" s="436">
        <f t="shared" si="7"/>
        <v>37597</v>
      </c>
      <c r="K122" s="436">
        <f t="shared" si="8"/>
        <v>75194</v>
      </c>
      <c r="L122" s="436">
        <f t="shared" si="9"/>
        <v>902328</v>
      </c>
      <c r="M122" s="440"/>
    </row>
    <row r="123" spans="1:13" s="40" customFormat="1" ht="66" customHeight="1" x14ac:dyDescent="0.2">
      <c r="A123" s="517"/>
      <c r="B123" s="520"/>
      <c r="C123" s="450" t="s">
        <v>243</v>
      </c>
      <c r="D123" s="449">
        <v>48</v>
      </c>
      <c r="E123" s="439" t="s">
        <v>284</v>
      </c>
      <c r="F123" s="441">
        <v>57276666</v>
      </c>
      <c r="G123" s="442">
        <v>122190.12</v>
      </c>
      <c r="H123" s="437">
        <f t="shared" si="5"/>
        <v>676746</v>
      </c>
      <c r="I123" s="436">
        <f t="shared" si="6"/>
        <v>112791</v>
      </c>
      <c r="J123" s="436">
        <f t="shared" si="7"/>
        <v>37597</v>
      </c>
      <c r="K123" s="436">
        <f t="shared" si="8"/>
        <v>75194</v>
      </c>
      <c r="L123" s="436">
        <f t="shared" si="9"/>
        <v>902328</v>
      </c>
      <c r="M123" s="440"/>
    </row>
    <row r="124" spans="1:13" s="40" customFormat="1" ht="30" x14ac:dyDescent="0.2">
      <c r="A124" s="515">
        <v>28</v>
      </c>
      <c r="B124" s="518" t="s">
        <v>246</v>
      </c>
      <c r="C124" s="450" t="s">
        <v>244</v>
      </c>
      <c r="D124" s="449">
        <v>77</v>
      </c>
      <c r="E124" s="439"/>
      <c r="F124" s="441"/>
      <c r="G124" s="442"/>
      <c r="H124" s="437">
        <f t="shared" si="5"/>
        <v>0</v>
      </c>
      <c r="I124" s="436">
        <f t="shared" si="6"/>
        <v>0</v>
      </c>
      <c r="J124" s="436">
        <f t="shared" si="7"/>
        <v>0</v>
      </c>
      <c r="K124" s="436">
        <f t="shared" si="8"/>
        <v>0</v>
      </c>
      <c r="L124" s="436">
        <f t="shared" si="9"/>
        <v>0</v>
      </c>
      <c r="M124" s="440"/>
    </row>
    <row r="125" spans="1:13" s="40" customFormat="1" ht="60" x14ac:dyDescent="0.2">
      <c r="A125" s="516"/>
      <c r="B125" s="519"/>
      <c r="C125" s="450" t="s">
        <v>245</v>
      </c>
      <c r="D125" s="449">
        <v>37</v>
      </c>
      <c r="E125" s="439" t="s">
        <v>283</v>
      </c>
      <c r="F125" s="441">
        <v>78470784</v>
      </c>
      <c r="G125" s="442">
        <v>167403.6</v>
      </c>
      <c r="H125" s="437">
        <f t="shared" si="5"/>
        <v>714688</v>
      </c>
      <c r="I125" s="436">
        <f t="shared" si="6"/>
        <v>119115</v>
      </c>
      <c r="J125" s="436">
        <f t="shared" si="7"/>
        <v>39705</v>
      </c>
      <c r="K125" s="436">
        <f t="shared" si="8"/>
        <v>79410</v>
      </c>
      <c r="L125" s="436">
        <f t="shared" si="9"/>
        <v>952918</v>
      </c>
      <c r="M125" s="440"/>
    </row>
    <row r="126" spans="1:13" s="40" customFormat="1" ht="60" x14ac:dyDescent="0.2">
      <c r="A126" s="517"/>
      <c r="B126" s="520"/>
      <c r="C126" s="450" t="s">
        <v>247</v>
      </c>
      <c r="D126" s="449">
        <v>40</v>
      </c>
      <c r="E126" s="439" t="s">
        <v>283</v>
      </c>
      <c r="F126" s="441">
        <v>78470784</v>
      </c>
      <c r="G126" s="442">
        <v>167403.6</v>
      </c>
      <c r="H126" s="437">
        <f t="shared" si="5"/>
        <v>772635</v>
      </c>
      <c r="I126" s="436">
        <f t="shared" si="6"/>
        <v>128773</v>
      </c>
      <c r="J126" s="436">
        <f t="shared" si="7"/>
        <v>42924</v>
      </c>
      <c r="K126" s="436">
        <f t="shared" si="8"/>
        <v>85848</v>
      </c>
      <c r="L126" s="436">
        <f t="shared" si="9"/>
        <v>1030180</v>
      </c>
      <c r="M126" s="440"/>
    </row>
    <row r="127" spans="1:13" s="40" customFormat="1" ht="63.75" customHeight="1" x14ac:dyDescent="0.2">
      <c r="A127" s="515">
        <v>29</v>
      </c>
      <c r="B127" s="518" t="s">
        <v>248</v>
      </c>
      <c r="C127" s="450" t="s">
        <v>249</v>
      </c>
      <c r="D127" s="449">
        <v>297</v>
      </c>
      <c r="E127" s="439"/>
      <c r="F127" s="441"/>
      <c r="G127" s="442"/>
      <c r="H127" s="437">
        <f t="shared" si="5"/>
        <v>0</v>
      </c>
      <c r="I127" s="436">
        <f t="shared" si="6"/>
        <v>0</v>
      </c>
      <c r="J127" s="436">
        <f t="shared" si="7"/>
        <v>0</v>
      </c>
      <c r="K127" s="436">
        <f t="shared" si="8"/>
        <v>0</v>
      </c>
      <c r="L127" s="436">
        <f t="shared" si="9"/>
        <v>0</v>
      </c>
      <c r="M127" s="440"/>
    </row>
    <row r="128" spans="1:13" s="40" customFormat="1" ht="45" x14ac:dyDescent="0.2">
      <c r="A128" s="516"/>
      <c r="B128" s="519"/>
      <c r="C128" s="450" t="s">
        <v>250</v>
      </c>
      <c r="D128" s="449">
        <v>32</v>
      </c>
      <c r="E128" s="439" t="s">
        <v>283</v>
      </c>
      <c r="F128" s="441">
        <v>78470784</v>
      </c>
      <c r="G128" s="442">
        <v>167403.6</v>
      </c>
      <c r="H128" s="437">
        <f t="shared" si="5"/>
        <v>618108</v>
      </c>
      <c r="I128" s="436">
        <f t="shared" si="6"/>
        <v>103018</v>
      </c>
      <c r="J128" s="436">
        <f t="shared" si="7"/>
        <v>34339</v>
      </c>
      <c r="K128" s="436">
        <f t="shared" si="8"/>
        <v>68679</v>
      </c>
      <c r="L128" s="436">
        <f t="shared" si="9"/>
        <v>824144</v>
      </c>
      <c r="M128" s="440"/>
    </row>
    <row r="129" spans="1:13" s="40" customFormat="1" ht="47.25" customHeight="1" x14ac:dyDescent="0.2">
      <c r="A129" s="516"/>
      <c r="B129" s="519"/>
      <c r="C129" s="450" t="s">
        <v>251</v>
      </c>
      <c r="D129" s="449">
        <v>30</v>
      </c>
      <c r="E129" s="439" t="s">
        <v>283</v>
      </c>
      <c r="F129" s="441">
        <v>78470784</v>
      </c>
      <c r="G129" s="442">
        <v>167403.6</v>
      </c>
      <c r="H129" s="437">
        <f t="shared" si="5"/>
        <v>579477</v>
      </c>
      <c r="I129" s="436">
        <f t="shared" si="6"/>
        <v>96579</v>
      </c>
      <c r="J129" s="436">
        <f t="shared" si="7"/>
        <v>32193</v>
      </c>
      <c r="K129" s="436">
        <f t="shared" si="8"/>
        <v>64386</v>
      </c>
      <c r="L129" s="436">
        <f t="shared" si="9"/>
        <v>772635</v>
      </c>
      <c r="M129" s="440"/>
    </row>
    <row r="130" spans="1:13" s="40" customFormat="1" ht="87" customHeight="1" x14ac:dyDescent="0.2">
      <c r="A130" s="516"/>
      <c r="B130" s="519"/>
      <c r="C130" s="450" t="s">
        <v>252</v>
      </c>
      <c r="D130" s="449">
        <v>24</v>
      </c>
      <c r="E130" s="439" t="s">
        <v>283</v>
      </c>
      <c r="F130" s="441">
        <v>78470784</v>
      </c>
      <c r="G130" s="442">
        <v>167403.6</v>
      </c>
      <c r="H130" s="437">
        <f t="shared" si="5"/>
        <v>463581</v>
      </c>
      <c r="I130" s="436">
        <f t="shared" si="6"/>
        <v>77264</v>
      </c>
      <c r="J130" s="436">
        <f t="shared" si="7"/>
        <v>25755</v>
      </c>
      <c r="K130" s="436">
        <f t="shared" si="8"/>
        <v>51509</v>
      </c>
      <c r="L130" s="436">
        <f t="shared" si="9"/>
        <v>618109</v>
      </c>
      <c r="M130" s="440"/>
    </row>
    <row r="131" spans="1:13" s="40" customFormat="1" ht="30.75" customHeight="1" x14ac:dyDescent="0.2">
      <c r="A131" s="516"/>
      <c r="B131" s="519"/>
      <c r="C131" s="450" t="s">
        <v>253</v>
      </c>
      <c r="D131" s="449">
        <v>8</v>
      </c>
      <c r="E131" s="439" t="s">
        <v>283</v>
      </c>
      <c r="F131" s="441">
        <v>78470784</v>
      </c>
      <c r="G131" s="442">
        <v>167403.6</v>
      </c>
      <c r="H131" s="437">
        <f t="shared" si="5"/>
        <v>154527</v>
      </c>
      <c r="I131" s="436">
        <f t="shared" si="6"/>
        <v>25755</v>
      </c>
      <c r="J131" s="436">
        <f t="shared" si="7"/>
        <v>8585</v>
      </c>
      <c r="K131" s="436">
        <f t="shared" si="8"/>
        <v>17170</v>
      </c>
      <c r="L131" s="436">
        <f t="shared" si="9"/>
        <v>206037</v>
      </c>
      <c r="M131" s="440"/>
    </row>
    <row r="132" spans="1:13" s="40" customFormat="1" ht="30" x14ac:dyDescent="0.2">
      <c r="A132" s="516"/>
      <c r="B132" s="519"/>
      <c r="C132" s="450" t="s">
        <v>1044</v>
      </c>
      <c r="D132" s="449">
        <v>8</v>
      </c>
      <c r="E132" s="439" t="s">
        <v>283</v>
      </c>
      <c r="F132" s="441">
        <v>78470784</v>
      </c>
      <c r="G132" s="442">
        <v>167403.6</v>
      </c>
      <c r="H132" s="437">
        <f t="shared" si="5"/>
        <v>154527</v>
      </c>
      <c r="I132" s="436">
        <f t="shared" si="6"/>
        <v>25755</v>
      </c>
      <c r="J132" s="436">
        <f t="shared" si="7"/>
        <v>8585</v>
      </c>
      <c r="K132" s="436">
        <f t="shared" si="8"/>
        <v>17170</v>
      </c>
      <c r="L132" s="436">
        <f t="shared" si="9"/>
        <v>206037</v>
      </c>
      <c r="M132" s="440"/>
    </row>
    <row r="133" spans="1:13" s="40" customFormat="1" ht="90" x14ac:dyDescent="0.2">
      <c r="A133" s="516"/>
      <c r="B133" s="519"/>
      <c r="C133" s="450" t="s">
        <v>254</v>
      </c>
      <c r="D133" s="449">
        <v>16</v>
      </c>
      <c r="E133" s="439" t="s">
        <v>283</v>
      </c>
      <c r="F133" s="441">
        <v>78470784</v>
      </c>
      <c r="G133" s="442">
        <v>167403.6</v>
      </c>
      <c r="H133" s="437">
        <f t="shared" si="5"/>
        <v>309054</v>
      </c>
      <c r="I133" s="436">
        <f t="shared" si="6"/>
        <v>51509</v>
      </c>
      <c r="J133" s="436">
        <f t="shared" si="7"/>
        <v>17170</v>
      </c>
      <c r="K133" s="436">
        <f t="shared" si="8"/>
        <v>34339</v>
      </c>
      <c r="L133" s="436">
        <f t="shared" si="9"/>
        <v>412072</v>
      </c>
      <c r="M133" s="440"/>
    </row>
    <row r="134" spans="1:13" s="40" customFormat="1" ht="60" x14ac:dyDescent="0.2">
      <c r="A134" s="516"/>
      <c r="B134" s="519"/>
      <c r="C134" s="450" t="s">
        <v>255</v>
      </c>
      <c r="D134" s="449">
        <v>16</v>
      </c>
      <c r="E134" s="439" t="s">
        <v>283</v>
      </c>
      <c r="F134" s="441">
        <v>78470784</v>
      </c>
      <c r="G134" s="442">
        <v>167403.6</v>
      </c>
      <c r="H134" s="437">
        <f t="shared" si="5"/>
        <v>309054</v>
      </c>
      <c r="I134" s="436">
        <f t="shared" si="6"/>
        <v>51509</v>
      </c>
      <c r="J134" s="436">
        <f t="shared" si="7"/>
        <v>17170</v>
      </c>
      <c r="K134" s="436">
        <f t="shared" si="8"/>
        <v>34339</v>
      </c>
      <c r="L134" s="436">
        <f t="shared" si="9"/>
        <v>412072</v>
      </c>
      <c r="M134" s="440"/>
    </row>
    <row r="135" spans="1:13" s="40" customFormat="1" ht="15" x14ac:dyDescent="0.2">
      <c r="A135" s="516"/>
      <c r="B135" s="519"/>
      <c r="C135" s="450" t="s">
        <v>256</v>
      </c>
      <c r="D135" s="449">
        <v>32</v>
      </c>
      <c r="E135" s="439" t="s">
        <v>283</v>
      </c>
      <c r="F135" s="441">
        <v>78470784</v>
      </c>
      <c r="G135" s="442">
        <v>167403.6</v>
      </c>
      <c r="H135" s="437">
        <f t="shared" si="5"/>
        <v>618108</v>
      </c>
      <c r="I135" s="436">
        <f t="shared" si="6"/>
        <v>103018</v>
      </c>
      <c r="J135" s="436">
        <f t="shared" si="7"/>
        <v>34339</v>
      </c>
      <c r="K135" s="436">
        <f t="shared" si="8"/>
        <v>68679</v>
      </c>
      <c r="L135" s="436">
        <f t="shared" si="9"/>
        <v>824144</v>
      </c>
      <c r="M135" s="440"/>
    </row>
    <row r="136" spans="1:13" s="40" customFormat="1" ht="90" x14ac:dyDescent="0.2">
      <c r="A136" s="516"/>
      <c r="B136" s="519"/>
      <c r="C136" s="450" t="s">
        <v>1045</v>
      </c>
      <c r="D136" s="449">
        <v>35</v>
      </c>
      <c r="E136" s="439" t="s">
        <v>283</v>
      </c>
      <c r="F136" s="441">
        <v>78470784</v>
      </c>
      <c r="G136" s="442">
        <v>167403.6</v>
      </c>
      <c r="H136" s="437">
        <f t="shared" si="5"/>
        <v>676056</v>
      </c>
      <c r="I136" s="436">
        <f t="shared" si="6"/>
        <v>112676</v>
      </c>
      <c r="J136" s="436">
        <f t="shared" si="7"/>
        <v>37559</v>
      </c>
      <c r="K136" s="436">
        <f t="shared" si="8"/>
        <v>75117</v>
      </c>
      <c r="L136" s="436">
        <f t="shared" si="9"/>
        <v>901408</v>
      </c>
      <c r="M136" s="440"/>
    </row>
    <row r="137" spans="1:13" s="40" customFormat="1" ht="46.5" customHeight="1" x14ac:dyDescent="0.2">
      <c r="A137" s="516"/>
      <c r="B137" s="519"/>
      <c r="C137" s="450" t="s">
        <v>257</v>
      </c>
      <c r="D137" s="449">
        <v>32</v>
      </c>
      <c r="E137" s="439" t="s">
        <v>283</v>
      </c>
      <c r="F137" s="441">
        <v>78470784</v>
      </c>
      <c r="G137" s="442">
        <v>167403.6</v>
      </c>
      <c r="H137" s="437">
        <f t="shared" ref="H137:H170" si="10">ROUND(F137/450*32/52*D137*18/100,0)</f>
        <v>618108</v>
      </c>
      <c r="I137" s="436">
        <f t="shared" ref="I137:I176" si="11">ROUND(F137/450*32/52*D137*3/100,0)</f>
        <v>103018</v>
      </c>
      <c r="J137" s="436">
        <f t="shared" ref="J137:J170" si="12">ROUND(F137/450*32/52*D137*1/100,0)</f>
        <v>34339</v>
      </c>
      <c r="K137" s="436">
        <f t="shared" ref="K137:K170" si="13">ROUND(F137/450*32/52*D137*2/100,0)</f>
        <v>68679</v>
      </c>
      <c r="L137" s="436">
        <f t="shared" ref="L137:L170" si="14">K137+J137+I137+H137</f>
        <v>824144</v>
      </c>
      <c r="M137" s="440"/>
    </row>
    <row r="138" spans="1:13" s="40" customFormat="1" ht="80.25" customHeight="1" x14ac:dyDescent="0.2">
      <c r="A138" s="516"/>
      <c r="B138" s="519"/>
      <c r="C138" s="450" t="s">
        <v>258</v>
      </c>
      <c r="D138" s="449">
        <v>40</v>
      </c>
      <c r="E138" s="439" t="s">
        <v>283</v>
      </c>
      <c r="F138" s="441">
        <v>78470784</v>
      </c>
      <c r="G138" s="442">
        <v>167403.6</v>
      </c>
      <c r="H138" s="437">
        <f t="shared" si="10"/>
        <v>772635</v>
      </c>
      <c r="I138" s="436">
        <f t="shared" si="11"/>
        <v>128773</v>
      </c>
      <c r="J138" s="436">
        <f t="shared" si="12"/>
        <v>42924</v>
      </c>
      <c r="K138" s="436">
        <f t="shared" si="13"/>
        <v>85848</v>
      </c>
      <c r="L138" s="436">
        <f t="shared" si="14"/>
        <v>1030180</v>
      </c>
      <c r="M138" s="440"/>
    </row>
    <row r="139" spans="1:13" s="40" customFormat="1" ht="65.25" customHeight="1" x14ac:dyDescent="0.2">
      <c r="A139" s="517"/>
      <c r="B139" s="520"/>
      <c r="C139" s="450" t="s">
        <v>259</v>
      </c>
      <c r="D139" s="449">
        <v>24</v>
      </c>
      <c r="E139" s="439" t="s">
        <v>283</v>
      </c>
      <c r="F139" s="441">
        <v>78470784</v>
      </c>
      <c r="G139" s="442">
        <v>167403.6</v>
      </c>
      <c r="H139" s="437">
        <f t="shared" si="10"/>
        <v>463581</v>
      </c>
      <c r="I139" s="436">
        <f t="shared" si="11"/>
        <v>77264</v>
      </c>
      <c r="J139" s="436">
        <f t="shared" si="12"/>
        <v>25755</v>
      </c>
      <c r="K139" s="436">
        <f t="shared" si="13"/>
        <v>51509</v>
      </c>
      <c r="L139" s="436">
        <f t="shared" si="14"/>
        <v>618109</v>
      </c>
      <c r="M139" s="440"/>
    </row>
    <row r="140" spans="1:13" s="40" customFormat="1" ht="65.25" customHeight="1" x14ac:dyDescent="0.2">
      <c r="A140" s="515">
        <v>30</v>
      </c>
      <c r="B140" s="518" t="s">
        <v>271</v>
      </c>
      <c r="C140" s="450" t="s">
        <v>1046</v>
      </c>
      <c r="D140" s="449">
        <v>421</v>
      </c>
      <c r="E140" s="439"/>
      <c r="F140" s="441"/>
      <c r="G140" s="442"/>
      <c r="H140" s="437">
        <f t="shared" si="10"/>
        <v>0</v>
      </c>
      <c r="I140" s="436">
        <f t="shared" si="11"/>
        <v>0</v>
      </c>
      <c r="J140" s="436">
        <f t="shared" si="12"/>
        <v>0</v>
      </c>
      <c r="K140" s="436">
        <f t="shared" si="13"/>
        <v>0</v>
      </c>
      <c r="L140" s="436">
        <f t="shared" si="14"/>
        <v>0</v>
      </c>
      <c r="M140" s="440"/>
    </row>
    <row r="141" spans="1:13" s="40" customFormat="1" ht="78" customHeight="1" x14ac:dyDescent="0.2">
      <c r="A141" s="516"/>
      <c r="B141" s="519"/>
      <c r="C141" s="450" t="s">
        <v>1047</v>
      </c>
      <c r="D141" s="449">
        <v>24</v>
      </c>
      <c r="E141" s="439" t="s">
        <v>283</v>
      </c>
      <c r="F141" s="441">
        <v>78470784</v>
      </c>
      <c r="G141" s="442">
        <v>167403.6</v>
      </c>
      <c r="H141" s="437">
        <f t="shared" si="10"/>
        <v>463581</v>
      </c>
      <c r="I141" s="436">
        <f t="shared" si="11"/>
        <v>77264</v>
      </c>
      <c r="J141" s="436">
        <f t="shared" si="12"/>
        <v>25755</v>
      </c>
      <c r="K141" s="436">
        <f t="shared" si="13"/>
        <v>51509</v>
      </c>
      <c r="L141" s="436">
        <f t="shared" si="14"/>
        <v>618109</v>
      </c>
      <c r="M141" s="440"/>
    </row>
    <row r="142" spans="1:13" s="40" customFormat="1" ht="88.5" customHeight="1" x14ac:dyDescent="0.2">
      <c r="A142" s="516"/>
      <c r="B142" s="519"/>
      <c r="C142" s="450" t="s">
        <v>260</v>
      </c>
      <c r="D142" s="449">
        <v>24</v>
      </c>
      <c r="E142" s="439" t="s">
        <v>283</v>
      </c>
      <c r="F142" s="441">
        <v>78470784</v>
      </c>
      <c r="G142" s="442">
        <v>167403.6</v>
      </c>
      <c r="H142" s="437">
        <f t="shared" si="10"/>
        <v>463581</v>
      </c>
      <c r="I142" s="436">
        <f t="shared" si="11"/>
        <v>77264</v>
      </c>
      <c r="J142" s="436">
        <f t="shared" si="12"/>
        <v>25755</v>
      </c>
      <c r="K142" s="436">
        <f t="shared" si="13"/>
        <v>51509</v>
      </c>
      <c r="L142" s="436">
        <f t="shared" si="14"/>
        <v>618109</v>
      </c>
      <c r="M142" s="440"/>
    </row>
    <row r="143" spans="1:13" s="40" customFormat="1" ht="65.25" customHeight="1" x14ac:dyDescent="0.2">
      <c r="A143" s="516"/>
      <c r="B143" s="519"/>
      <c r="C143" s="450" t="s">
        <v>272</v>
      </c>
      <c r="D143" s="449">
        <v>24</v>
      </c>
      <c r="E143" s="439" t="s">
        <v>283</v>
      </c>
      <c r="F143" s="441">
        <v>78470784</v>
      </c>
      <c r="G143" s="442">
        <v>167403.6</v>
      </c>
      <c r="H143" s="437">
        <f t="shared" si="10"/>
        <v>463581</v>
      </c>
      <c r="I143" s="436">
        <f t="shared" si="11"/>
        <v>77264</v>
      </c>
      <c r="J143" s="436">
        <f t="shared" si="12"/>
        <v>25755</v>
      </c>
      <c r="K143" s="436">
        <f t="shared" si="13"/>
        <v>51509</v>
      </c>
      <c r="L143" s="436">
        <f t="shared" si="14"/>
        <v>618109</v>
      </c>
      <c r="M143" s="440"/>
    </row>
    <row r="144" spans="1:13" s="40" customFormat="1" ht="106.5" customHeight="1" x14ac:dyDescent="0.2">
      <c r="A144" s="516"/>
      <c r="B144" s="519"/>
      <c r="C144" s="450" t="s">
        <v>261</v>
      </c>
      <c r="D144" s="449">
        <v>32</v>
      </c>
      <c r="E144" s="439" t="s">
        <v>283</v>
      </c>
      <c r="F144" s="441">
        <v>78470784</v>
      </c>
      <c r="G144" s="442">
        <v>167403.6</v>
      </c>
      <c r="H144" s="437">
        <f t="shared" si="10"/>
        <v>618108</v>
      </c>
      <c r="I144" s="436">
        <f t="shared" si="11"/>
        <v>103018</v>
      </c>
      <c r="J144" s="436">
        <f t="shared" si="12"/>
        <v>34339</v>
      </c>
      <c r="K144" s="436">
        <f t="shared" si="13"/>
        <v>68679</v>
      </c>
      <c r="L144" s="436">
        <f t="shared" si="14"/>
        <v>824144</v>
      </c>
      <c r="M144" s="440"/>
    </row>
    <row r="145" spans="1:13" s="40" customFormat="1" ht="46.5" customHeight="1" x14ac:dyDescent="0.2">
      <c r="A145" s="516"/>
      <c r="B145" s="519"/>
      <c r="C145" s="450" t="s">
        <v>1066</v>
      </c>
      <c r="D145" s="449">
        <v>30</v>
      </c>
      <c r="E145" s="439" t="s">
        <v>283</v>
      </c>
      <c r="F145" s="441">
        <v>78470784</v>
      </c>
      <c r="G145" s="442">
        <v>167403.6</v>
      </c>
      <c r="H145" s="437">
        <f t="shared" si="10"/>
        <v>579477</v>
      </c>
      <c r="I145" s="436">
        <f t="shared" si="11"/>
        <v>96579</v>
      </c>
      <c r="J145" s="436">
        <f t="shared" si="12"/>
        <v>32193</v>
      </c>
      <c r="K145" s="436">
        <f t="shared" si="13"/>
        <v>64386</v>
      </c>
      <c r="L145" s="436">
        <f t="shared" si="14"/>
        <v>772635</v>
      </c>
      <c r="M145" s="440"/>
    </row>
    <row r="146" spans="1:13" s="40" customFormat="1" ht="39.75" customHeight="1" x14ac:dyDescent="0.2">
      <c r="A146" s="516"/>
      <c r="B146" s="519"/>
      <c r="C146" s="450" t="s">
        <v>1048</v>
      </c>
      <c r="D146" s="449">
        <v>32</v>
      </c>
      <c r="E146" s="439" t="s">
        <v>285</v>
      </c>
      <c r="F146" s="441">
        <v>44777600</v>
      </c>
      <c r="G146" s="442">
        <v>95525.040000000008</v>
      </c>
      <c r="H146" s="437">
        <f t="shared" si="10"/>
        <v>352710</v>
      </c>
      <c r="I146" s="436">
        <f t="shared" si="11"/>
        <v>58785</v>
      </c>
      <c r="J146" s="436">
        <f t="shared" si="12"/>
        <v>19595</v>
      </c>
      <c r="K146" s="436">
        <f t="shared" si="13"/>
        <v>39190</v>
      </c>
      <c r="L146" s="436">
        <f t="shared" si="14"/>
        <v>470280</v>
      </c>
      <c r="M146" s="440"/>
    </row>
    <row r="147" spans="1:13" s="40" customFormat="1" ht="63.75" customHeight="1" x14ac:dyDescent="0.2">
      <c r="A147" s="516"/>
      <c r="B147" s="519"/>
      <c r="C147" s="450" t="s">
        <v>263</v>
      </c>
      <c r="D147" s="449">
        <v>40</v>
      </c>
      <c r="E147" s="439" t="s">
        <v>285</v>
      </c>
      <c r="F147" s="441">
        <v>44777600</v>
      </c>
      <c r="G147" s="442">
        <v>95525.040000000008</v>
      </c>
      <c r="H147" s="437">
        <f t="shared" si="10"/>
        <v>440887</v>
      </c>
      <c r="I147" s="436">
        <f t="shared" si="11"/>
        <v>73481</v>
      </c>
      <c r="J147" s="436">
        <f t="shared" si="12"/>
        <v>24494</v>
      </c>
      <c r="K147" s="436">
        <f t="shared" si="13"/>
        <v>48987</v>
      </c>
      <c r="L147" s="436">
        <f t="shared" si="14"/>
        <v>587849</v>
      </c>
      <c r="M147" s="440"/>
    </row>
    <row r="148" spans="1:13" s="40" customFormat="1" ht="43.5" customHeight="1" x14ac:dyDescent="0.2">
      <c r="A148" s="516"/>
      <c r="B148" s="519"/>
      <c r="C148" s="450" t="s">
        <v>1049</v>
      </c>
      <c r="D148" s="449">
        <v>37</v>
      </c>
      <c r="E148" s="439" t="s">
        <v>285</v>
      </c>
      <c r="F148" s="441">
        <v>44777600</v>
      </c>
      <c r="G148" s="442">
        <v>95525.040000000008</v>
      </c>
      <c r="H148" s="437">
        <f t="shared" si="10"/>
        <v>407821</v>
      </c>
      <c r="I148" s="436">
        <f t="shared" si="11"/>
        <v>67970</v>
      </c>
      <c r="J148" s="436">
        <f t="shared" si="12"/>
        <v>22657</v>
      </c>
      <c r="K148" s="436">
        <f t="shared" si="13"/>
        <v>45313</v>
      </c>
      <c r="L148" s="436">
        <f t="shared" si="14"/>
        <v>543761</v>
      </c>
      <c r="M148" s="440"/>
    </row>
    <row r="149" spans="1:13" s="40" customFormat="1" ht="65.25" customHeight="1" x14ac:dyDescent="0.2">
      <c r="A149" s="516"/>
      <c r="B149" s="519"/>
      <c r="C149" s="450" t="s">
        <v>264</v>
      </c>
      <c r="D149" s="449">
        <v>35</v>
      </c>
      <c r="E149" s="439" t="s">
        <v>284</v>
      </c>
      <c r="F149" s="441">
        <v>57276666</v>
      </c>
      <c r="G149" s="442">
        <v>122190.12</v>
      </c>
      <c r="H149" s="437">
        <f t="shared" si="10"/>
        <v>493461</v>
      </c>
      <c r="I149" s="436">
        <f t="shared" si="11"/>
        <v>82243</v>
      </c>
      <c r="J149" s="436">
        <f t="shared" si="12"/>
        <v>27414</v>
      </c>
      <c r="K149" s="436">
        <f t="shared" si="13"/>
        <v>54829</v>
      </c>
      <c r="L149" s="436">
        <f t="shared" si="14"/>
        <v>657947</v>
      </c>
      <c r="M149" s="440"/>
    </row>
    <row r="150" spans="1:13" s="40" customFormat="1" ht="83.25" customHeight="1" x14ac:dyDescent="0.2">
      <c r="A150" s="516"/>
      <c r="B150" s="519"/>
      <c r="C150" s="450" t="s">
        <v>265</v>
      </c>
      <c r="D150" s="449">
        <v>35</v>
      </c>
      <c r="E150" s="439" t="s">
        <v>284</v>
      </c>
      <c r="F150" s="441">
        <v>57276666</v>
      </c>
      <c r="G150" s="442">
        <v>122190.12</v>
      </c>
      <c r="H150" s="437">
        <f t="shared" si="10"/>
        <v>493461</v>
      </c>
      <c r="I150" s="436">
        <f t="shared" si="11"/>
        <v>82243</v>
      </c>
      <c r="J150" s="436">
        <f t="shared" si="12"/>
        <v>27414</v>
      </c>
      <c r="K150" s="436">
        <f t="shared" si="13"/>
        <v>54829</v>
      </c>
      <c r="L150" s="436">
        <f t="shared" si="14"/>
        <v>657947</v>
      </c>
      <c r="M150" s="440"/>
    </row>
    <row r="151" spans="1:13" s="40" customFormat="1" ht="62.25" customHeight="1" x14ac:dyDescent="0.2">
      <c r="A151" s="516"/>
      <c r="B151" s="519"/>
      <c r="C151" s="450" t="s">
        <v>266</v>
      </c>
      <c r="D151" s="449">
        <v>8</v>
      </c>
      <c r="E151" s="439" t="s">
        <v>284</v>
      </c>
      <c r="F151" s="441">
        <v>57276666</v>
      </c>
      <c r="G151" s="442">
        <v>122190.12</v>
      </c>
      <c r="H151" s="437">
        <f t="shared" si="10"/>
        <v>112791</v>
      </c>
      <c r="I151" s="436">
        <f t="shared" si="11"/>
        <v>18798</v>
      </c>
      <c r="J151" s="436">
        <f t="shared" si="12"/>
        <v>6266</v>
      </c>
      <c r="K151" s="436">
        <f t="shared" si="13"/>
        <v>12532</v>
      </c>
      <c r="L151" s="436">
        <f t="shared" si="14"/>
        <v>150387</v>
      </c>
      <c r="M151" s="440"/>
    </row>
    <row r="152" spans="1:13" s="40" customFormat="1" ht="83.25" customHeight="1" x14ac:dyDescent="0.2">
      <c r="A152" s="516"/>
      <c r="B152" s="519"/>
      <c r="C152" s="450" t="s">
        <v>267</v>
      </c>
      <c r="D152" s="449">
        <v>8</v>
      </c>
      <c r="E152" s="439" t="s">
        <v>284</v>
      </c>
      <c r="F152" s="441">
        <v>57276666</v>
      </c>
      <c r="G152" s="442">
        <v>122190.12</v>
      </c>
      <c r="H152" s="437">
        <f t="shared" si="10"/>
        <v>112791</v>
      </c>
      <c r="I152" s="436">
        <f t="shared" si="11"/>
        <v>18798</v>
      </c>
      <c r="J152" s="436">
        <f t="shared" si="12"/>
        <v>6266</v>
      </c>
      <c r="K152" s="436">
        <f t="shared" si="13"/>
        <v>12532</v>
      </c>
      <c r="L152" s="436">
        <f t="shared" si="14"/>
        <v>150387</v>
      </c>
      <c r="M152" s="440"/>
    </row>
    <row r="153" spans="1:13" s="40" customFormat="1" ht="46.5" customHeight="1" x14ac:dyDescent="0.2">
      <c r="A153" s="516"/>
      <c r="B153" s="519"/>
      <c r="C153" s="450" t="s">
        <v>268</v>
      </c>
      <c r="D153" s="449">
        <v>8</v>
      </c>
      <c r="E153" s="439" t="s">
        <v>284</v>
      </c>
      <c r="F153" s="441">
        <v>57276666</v>
      </c>
      <c r="G153" s="442">
        <v>122190.12</v>
      </c>
      <c r="H153" s="437">
        <f t="shared" si="10"/>
        <v>112791</v>
      </c>
      <c r="I153" s="436">
        <f t="shared" si="11"/>
        <v>18798</v>
      </c>
      <c r="J153" s="436">
        <f t="shared" si="12"/>
        <v>6266</v>
      </c>
      <c r="K153" s="436">
        <f t="shared" si="13"/>
        <v>12532</v>
      </c>
      <c r="L153" s="436">
        <f t="shared" si="14"/>
        <v>150387</v>
      </c>
      <c r="M153" s="440"/>
    </row>
    <row r="154" spans="1:13" s="40" customFormat="1" ht="83.25" customHeight="1" x14ac:dyDescent="0.2">
      <c r="A154" s="516"/>
      <c r="B154" s="519"/>
      <c r="C154" s="450" t="s">
        <v>1050</v>
      </c>
      <c r="D154" s="449">
        <v>16</v>
      </c>
      <c r="E154" s="439" t="s">
        <v>284</v>
      </c>
      <c r="F154" s="441">
        <v>57276666</v>
      </c>
      <c r="G154" s="442">
        <v>122190.12</v>
      </c>
      <c r="H154" s="437">
        <f t="shared" si="10"/>
        <v>225582</v>
      </c>
      <c r="I154" s="436">
        <f t="shared" si="11"/>
        <v>37597</v>
      </c>
      <c r="J154" s="436">
        <f t="shared" si="12"/>
        <v>12532</v>
      </c>
      <c r="K154" s="436">
        <f t="shared" si="13"/>
        <v>25065</v>
      </c>
      <c r="L154" s="436">
        <f t="shared" si="14"/>
        <v>300776</v>
      </c>
      <c r="M154" s="440"/>
    </row>
    <row r="155" spans="1:13" s="40" customFormat="1" ht="46.5" customHeight="1" x14ac:dyDescent="0.2">
      <c r="A155" s="516"/>
      <c r="B155" s="519"/>
      <c r="C155" s="450" t="s">
        <v>1051</v>
      </c>
      <c r="D155" s="449">
        <v>12</v>
      </c>
      <c r="E155" s="439" t="s">
        <v>284</v>
      </c>
      <c r="F155" s="441">
        <v>57276666</v>
      </c>
      <c r="G155" s="442">
        <v>122190.12</v>
      </c>
      <c r="H155" s="437">
        <f t="shared" si="10"/>
        <v>169186</v>
      </c>
      <c r="I155" s="436">
        <f t="shared" si="11"/>
        <v>28198</v>
      </c>
      <c r="J155" s="436">
        <f t="shared" si="12"/>
        <v>9399</v>
      </c>
      <c r="K155" s="436">
        <f t="shared" si="13"/>
        <v>18798</v>
      </c>
      <c r="L155" s="436">
        <f t="shared" si="14"/>
        <v>225581</v>
      </c>
      <c r="M155" s="440"/>
    </row>
    <row r="156" spans="1:13" s="40" customFormat="1" ht="61.5" customHeight="1" x14ac:dyDescent="0.2">
      <c r="A156" s="516"/>
      <c r="B156" s="519"/>
      <c r="C156" s="450" t="s">
        <v>309</v>
      </c>
      <c r="D156" s="449">
        <v>12</v>
      </c>
      <c r="E156" s="439" t="s">
        <v>284</v>
      </c>
      <c r="F156" s="441">
        <v>57276666</v>
      </c>
      <c r="G156" s="442">
        <v>122190.12</v>
      </c>
      <c r="H156" s="437">
        <f t="shared" si="10"/>
        <v>169186</v>
      </c>
      <c r="I156" s="436">
        <f t="shared" si="11"/>
        <v>28198</v>
      </c>
      <c r="J156" s="436">
        <f t="shared" si="12"/>
        <v>9399</v>
      </c>
      <c r="K156" s="436">
        <f t="shared" si="13"/>
        <v>18798</v>
      </c>
      <c r="L156" s="436">
        <f t="shared" si="14"/>
        <v>225581</v>
      </c>
      <c r="M156" s="440"/>
    </row>
    <row r="157" spans="1:13" s="40" customFormat="1" ht="63.75" customHeight="1" x14ac:dyDescent="0.2">
      <c r="A157" s="516"/>
      <c r="B157" s="519"/>
      <c r="C157" s="450" t="s">
        <v>269</v>
      </c>
      <c r="D157" s="449">
        <v>12</v>
      </c>
      <c r="E157" s="439" t="s">
        <v>284</v>
      </c>
      <c r="F157" s="441">
        <v>57276666</v>
      </c>
      <c r="G157" s="442">
        <v>122190.12</v>
      </c>
      <c r="H157" s="437">
        <f t="shared" si="10"/>
        <v>169186</v>
      </c>
      <c r="I157" s="436">
        <f t="shared" si="11"/>
        <v>28198</v>
      </c>
      <c r="J157" s="436">
        <f t="shared" si="12"/>
        <v>9399</v>
      </c>
      <c r="K157" s="436">
        <f t="shared" si="13"/>
        <v>18798</v>
      </c>
      <c r="L157" s="436">
        <f t="shared" si="14"/>
        <v>225581</v>
      </c>
      <c r="M157" s="440"/>
    </row>
    <row r="158" spans="1:13" s="40" customFormat="1" ht="46.5" customHeight="1" x14ac:dyDescent="0.2">
      <c r="A158" s="516"/>
      <c r="B158" s="519"/>
      <c r="C158" s="450" t="s">
        <v>1052</v>
      </c>
      <c r="D158" s="449">
        <v>8</v>
      </c>
      <c r="E158" s="439" t="s">
        <v>284</v>
      </c>
      <c r="F158" s="441">
        <v>57276666</v>
      </c>
      <c r="G158" s="442">
        <v>122190.12</v>
      </c>
      <c r="H158" s="437">
        <f t="shared" si="10"/>
        <v>112791</v>
      </c>
      <c r="I158" s="436">
        <f t="shared" si="11"/>
        <v>18798</v>
      </c>
      <c r="J158" s="436">
        <f t="shared" si="12"/>
        <v>6266</v>
      </c>
      <c r="K158" s="436">
        <f t="shared" si="13"/>
        <v>12532</v>
      </c>
      <c r="L158" s="436">
        <f t="shared" si="14"/>
        <v>150387</v>
      </c>
      <c r="M158" s="440"/>
    </row>
    <row r="159" spans="1:13" s="40" customFormat="1" ht="67.5" customHeight="1" x14ac:dyDescent="0.2">
      <c r="A159" s="516"/>
      <c r="B159" s="519"/>
      <c r="C159" s="450" t="s">
        <v>270</v>
      </c>
      <c r="D159" s="449">
        <v>8</v>
      </c>
      <c r="E159" s="439" t="s">
        <v>284</v>
      </c>
      <c r="F159" s="441">
        <v>57276666</v>
      </c>
      <c r="G159" s="442">
        <v>122190.12</v>
      </c>
      <c r="H159" s="437">
        <f t="shared" si="10"/>
        <v>112791</v>
      </c>
      <c r="I159" s="436">
        <f t="shared" si="11"/>
        <v>18798</v>
      </c>
      <c r="J159" s="436">
        <f t="shared" si="12"/>
        <v>6266</v>
      </c>
      <c r="K159" s="436">
        <f t="shared" si="13"/>
        <v>12532</v>
      </c>
      <c r="L159" s="436">
        <f t="shared" si="14"/>
        <v>150387</v>
      </c>
      <c r="M159" s="440"/>
    </row>
    <row r="160" spans="1:13" s="40" customFormat="1" ht="60" x14ac:dyDescent="0.2">
      <c r="A160" s="516"/>
      <c r="B160" s="519"/>
      <c r="C160" s="450" t="s">
        <v>1053</v>
      </c>
      <c r="D160" s="449">
        <v>8</v>
      </c>
      <c r="E160" s="439" t="s">
        <v>284</v>
      </c>
      <c r="F160" s="441">
        <v>57276666</v>
      </c>
      <c r="G160" s="442">
        <v>122190.12</v>
      </c>
      <c r="H160" s="437">
        <f t="shared" si="10"/>
        <v>112791</v>
      </c>
      <c r="I160" s="436">
        <f t="shared" si="11"/>
        <v>18798</v>
      </c>
      <c r="J160" s="436">
        <f t="shared" si="12"/>
        <v>6266</v>
      </c>
      <c r="K160" s="436">
        <f t="shared" si="13"/>
        <v>12532</v>
      </c>
      <c r="L160" s="436">
        <f t="shared" si="14"/>
        <v>150387</v>
      </c>
      <c r="M160" s="440"/>
    </row>
    <row r="161" spans="1:13" s="40" customFormat="1" ht="60" x14ac:dyDescent="0.2">
      <c r="A161" s="517"/>
      <c r="B161" s="520"/>
      <c r="C161" s="450" t="s">
        <v>1054</v>
      </c>
      <c r="D161" s="449">
        <v>8</v>
      </c>
      <c r="E161" s="439" t="s">
        <v>284</v>
      </c>
      <c r="F161" s="441">
        <v>57276666</v>
      </c>
      <c r="G161" s="442">
        <v>122190.12</v>
      </c>
      <c r="H161" s="437">
        <f t="shared" si="10"/>
        <v>112791</v>
      </c>
      <c r="I161" s="436">
        <f t="shared" si="11"/>
        <v>18798</v>
      </c>
      <c r="J161" s="436">
        <f t="shared" si="12"/>
        <v>6266</v>
      </c>
      <c r="K161" s="436">
        <f t="shared" si="13"/>
        <v>12532</v>
      </c>
      <c r="L161" s="436">
        <f t="shared" si="14"/>
        <v>150387</v>
      </c>
      <c r="M161" s="440"/>
    </row>
    <row r="162" spans="1:13" s="40" customFormat="1" ht="52.5" customHeight="1" x14ac:dyDescent="0.2">
      <c r="A162" s="515">
        <v>31</v>
      </c>
      <c r="B162" s="518" t="s">
        <v>282</v>
      </c>
      <c r="C162" s="450" t="s">
        <v>273</v>
      </c>
      <c r="D162" s="449">
        <v>242</v>
      </c>
      <c r="E162" s="439"/>
      <c r="F162" s="441"/>
      <c r="G162" s="442"/>
      <c r="H162" s="437">
        <f t="shared" si="10"/>
        <v>0</v>
      </c>
      <c r="I162" s="436">
        <f t="shared" si="11"/>
        <v>0</v>
      </c>
      <c r="J162" s="436">
        <f t="shared" si="12"/>
        <v>0</v>
      </c>
      <c r="K162" s="436">
        <f t="shared" si="13"/>
        <v>0</v>
      </c>
      <c r="L162" s="436">
        <f t="shared" si="14"/>
        <v>0</v>
      </c>
      <c r="M162" s="440"/>
    </row>
    <row r="163" spans="1:13" s="40" customFormat="1" ht="48" customHeight="1" x14ac:dyDescent="0.2">
      <c r="A163" s="516"/>
      <c r="B163" s="519"/>
      <c r="C163" s="450" t="s">
        <v>274</v>
      </c>
      <c r="D163" s="449">
        <v>30</v>
      </c>
      <c r="E163" s="439" t="s">
        <v>283</v>
      </c>
      <c r="F163" s="441">
        <v>78470784</v>
      </c>
      <c r="G163" s="442">
        <v>167403.6</v>
      </c>
      <c r="H163" s="437">
        <f t="shared" si="10"/>
        <v>579477</v>
      </c>
      <c r="I163" s="436">
        <f t="shared" si="11"/>
        <v>96579</v>
      </c>
      <c r="J163" s="436">
        <f t="shared" si="12"/>
        <v>32193</v>
      </c>
      <c r="K163" s="436">
        <f t="shared" si="13"/>
        <v>64386</v>
      </c>
      <c r="L163" s="436">
        <f t="shared" si="14"/>
        <v>772635</v>
      </c>
      <c r="M163" s="440"/>
    </row>
    <row r="164" spans="1:13" s="40" customFormat="1" ht="99.75" customHeight="1" x14ac:dyDescent="0.2">
      <c r="A164" s="516"/>
      <c r="B164" s="519"/>
      <c r="C164" s="450" t="s">
        <v>275</v>
      </c>
      <c r="D164" s="449">
        <v>30</v>
      </c>
      <c r="E164" s="439" t="s">
        <v>283</v>
      </c>
      <c r="F164" s="441">
        <v>78470784</v>
      </c>
      <c r="G164" s="442">
        <v>167403.6</v>
      </c>
      <c r="H164" s="437">
        <f t="shared" si="10"/>
        <v>579477</v>
      </c>
      <c r="I164" s="436">
        <f t="shared" si="11"/>
        <v>96579</v>
      </c>
      <c r="J164" s="436">
        <f t="shared" si="12"/>
        <v>32193</v>
      </c>
      <c r="K164" s="436">
        <f t="shared" si="13"/>
        <v>64386</v>
      </c>
      <c r="L164" s="436">
        <f t="shared" si="14"/>
        <v>772635</v>
      </c>
      <c r="M164" s="440"/>
    </row>
    <row r="165" spans="1:13" s="40" customFormat="1" ht="53.25" customHeight="1" x14ac:dyDescent="0.2">
      <c r="A165" s="516"/>
      <c r="B165" s="519"/>
      <c r="C165" s="450" t="s">
        <v>276</v>
      </c>
      <c r="D165" s="449">
        <v>20</v>
      </c>
      <c r="E165" s="439" t="s">
        <v>283</v>
      </c>
      <c r="F165" s="441">
        <v>78470784</v>
      </c>
      <c r="G165" s="442">
        <v>167403.6</v>
      </c>
      <c r="H165" s="437">
        <f t="shared" si="10"/>
        <v>386318</v>
      </c>
      <c r="I165" s="436">
        <f t="shared" si="11"/>
        <v>64386</v>
      </c>
      <c r="J165" s="436">
        <f t="shared" si="12"/>
        <v>21462</v>
      </c>
      <c r="K165" s="436">
        <f t="shared" si="13"/>
        <v>42924</v>
      </c>
      <c r="L165" s="436">
        <f t="shared" si="14"/>
        <v>515090</v>
      </c>
      <c r="M165" s="440"/>
    </row>
    <row r="166" spans="1:13" s="40" customFormat="1" ht="96" customHeight="1" x14ac:dyDescent="0.2">
      <c r="A166" s="516"/>
      <c r="B166" s="519"/>
      <c r="C166" s="450" t="s">
        <v>277</v>
      </c>
      <c r="D166" s="449">
        <v>20</v>
      </c>
      <c r="E166" s="439" t="s">
        <v>283</v>
      </c>
      <c r="F166" s="441">
        <v>78470784</v>
      </c>
      <c r="G166" s="442">
        <v>167403.6</v>
      </c>
      <c r="H166" s="437">
        <f t="shared" si="10"/>
        <v>386318</v>
      </c>
      <c r="I166" s="436">
        <f t="shared" si="11"/>
        <v>64386</v>
      </c>
      <c r="J166" s="436">
        <f t="shared" si="12"/>
        <v>21462</v>
      </c>
      <c r="K166" s="436">
        <f t="shared" si="13"/>
        <v>42924</v>
      </c>
      <c r="L166" s="436">
        <f t="shared" si="14"/>
        <v>515090</v>
      </c>
      <c r="M166" s="440"/>
    </row>
    <row r="167" spans="1:13" s="40" customFormat="1" ht="63" customHeight="1" x14ac:dyDescent="0.2">
      <c r="A167" s="516"/>
      <c r="B167" s="519"/>
      <c r="C167" s="450" t="s">
        <v>278</v>
      </c>
      <c r="D167" s="449">
        <v>20</v>
      </c>
      <c r="E167" s="439" t="s">
        <v>283</v>
      </c>
      <c r="F167" s="441">
        <v>78470784</v>
      </c>
      <c r="G167" s="442">
        <v>167403.6</v>
      </c>
      <c r="H167" s="437">
        <f t="shared" si="10"/>
        <v>386318</v>
      </c>
      <c r="I167" s="436">
        <f t="shared" si="11"/>
        <v>64386</v>
      </c>
      <c r="J167" s="436">
        <f t="shared" si="12"/>
        <v>21462</v>
      </c>
      <c r="K167" s="436">
        <f t="shared" si="13"/>
        <v>42924</v>
      </c>
      <c r="L167" s="436">
        <f t="shared" si="14"/>
        <v>515090</v>
      </c>
      <c r="M167" s="440"/>
    </row>
    <row r="168" spans="1:13" s="40" customFormat="1" ht="63" customHeight="1" x14ac:dyDescent="0.2">
      <c r="A168" s="516"/>
      <c r="B168" s="519"/>
      <c r="C168" s="450" t="s">
        <v>279</v>
      </c>
      <c r="D168" s="449">
        <v>24</v>
      </c>
      <c r="E168" s="439" t="s">
        <v>283</v>
      </c>
      <c r="F168" s="441">
        <v>78470784</v>
      </c>
      <c r="G168" s="442">
        <v>167403.6</v>
      </c>
      <c r="H168" s="437">
        <f t="shared" si="10"/>
        <v>463581</v>
      </c>
      <c r="I168" s="436">
        <f t="shared" si="11"/>
        <v>77264</v>
      </c>
      <c r="J168" s="436">
        <f t="shared" si="12"/>
        <v>25755</v>
      </c>
      <c r="K168" s="436">
        <f t="shared" si="13"/>
        <v>51509</v>
      </c>
      <c r="L168" s="436">
        <f t="shared" si="14"/>
        <v>618109</v>
      </c>
      <c r="M168" s="440"/>
    </row>
    <row r="169" spans="1:13" s="40" customFormat="1" ht="102.75" customHeight="1" x14ac:dyDescent="0.2">
      <c r="A169" s="516"/>
      <c r="B169" s="519"/>
      <c r="C169" s="450" t="s">
        <v>280</v>
      </c>
      <c r="D169" s="449">
        <v>58</v>
      </c>
      <c r="E169" s="439" t="s">
        <v>283</v>
      </c>
      <c r="F169" s="441">
        <v>78470784</v>
      </c>
      <c r="G169" s="442">
        <v>167403.6</v>
      </c>
      <c r="H169" s="437">
        <f t="shared" si="10"/>
        <v>1120321</v>
      </c>
      <c r="I169" s="436">
        <f t="shared" si="11"/>
        <v>186720</v>
      </c>
      <c r="J169" s="436">
        <f t="shared" si="12"/>
        <v>62240</v>
      </c>
      <c r="K169" s="436">
        <f t="shared" si="13"/>
        <v>124480</v>
      </c>
      <c r="L169" s="436">
        <f t="shared" si="14"/>
        <v>1493761</v>
      </c>
      <c r="M169" s="440"/>
    </row>
    <row r="170" spans="1:13" s="40" customFormat="1" ht="60" x14ac:dyDescent="0.2">
      <c r="A170" s="517"/>
      <c r="B170" s="520"/>
      <c r="C170" s="450" t="s">
        <v>281</v>
      </c>
      <c r="D170" s="449">
        <v>40</v>
      </c>
      <c r="E170" s="439" t="s">
        <v>283</v>
      </c>
      <c r="F170" s="441">
        <v>78470784</v>
      </c>
      <c r="G170" s="442">
        <v>167403.6</v>
      </c>
      <c r="H170" s="437">
        <f t="shared" si="10"/>
        <v>772635</v>
      </c>
      <c r="I170" s="436">
        <f t="shared" si="11"/>
        <v>128773</v>
      </c>
      <c r="J170" s="436">
        <f t="shared" si="12"/>
        <v>42924</v>
      </c>
      <c r="K170" s="436">
        <f t="shared" si="13"/>
        <v>85848</v>
      </c>
      <c r="L170" s="436">
        <f t="shared" si="14"/>
        <v>1030180</v>
      </c>
      <c r="M170" s="440"/>
    </row>
    <row r="171" spans="1:13" s="40" customFormat="1" ht="15" x14ac:dyDescent="0.2">
      <c r="A171" s="466">
        <v>32</v>
      </c>
      <c r="B171" s="467" t="s">
        <v>0</v>
      </c>
      <c r="C171" s="450" t="s">
        <v>926</v>
      </c>
      <c r="D171" s="449">
        <v>600</v>
      </c>
      <c r="E171" s="439" t="s">
        <v>283</v>
      </c>
      <c r="F171" s="441">
        <v>78470784</v>
      </c>
      <c r="G171" s="442">
        <v>167403.6</v>
      </c>
      <c r="H171" s="437">
        <f t="shared" ref="H171:H176" si="15">ROUND(F171/450*32/52*D171*18/100,0)</f>
        <v>11589531</v>
      </c>
      <c r="I171" s="436">
        <f t="shared" si="11"/>
        <v>1931589</v>
      </c>
      <c r="J171" s="436">
        <f t="shared" ref="J171:J176" si="16">ROUND(F171/450*32/52*D171*1/100,0)</f>
        <v>643863</v>
      </c>
      <c r="K171" s="436">
        <f t="shared" ref="K171:K176" si="17">ROUND(F171/450*32/52*D171*2/100,0)</f>
        <v>1287726</v>
      </c>
      <c r="L171" s="436">
        <f t="shared" ref="L171:L176" si="18">K171+J171+I171+H171</f>
        <v>15452709</v>
      </c>
    </row>
    <row r="172" spans="1:13" s="40" customFormat="1" ht="15" x14ac:dyDescent="0.2">
      <c r="A172" s="466">
        <v>33</v>
      </c>
      <c r="B172" s="467" t="s">
        <v>912</v>
      </c>
      <c r="C172" s="450" t="s">
        <v>911</v>
      </c>
      <c r="D172" s="449">
        <v>30</v>
      </c>
      <c r="E172" s="435" t="s">
        <v>150</v>
      </c>
      <c r="F172" s="436">
        <v>63877440</v>
      </c>
      <c r="G172" s="436">
        <v>136272</v>
      </c>
      <c r="H172" s="437">
        <f t="shared" si="15"/>
        <v>471710</v>
      </c>
      <c r="I172" s="436">
        <f t="shared" si="11"/>
        <v>78618</v>
      </c>
      <c r="J172" s="436">
        <f t="shared" si="16"/>
        <v>26206</v>
      </c>
      <c r="K172" s="436">
        <f t="shared" si="17"/>
        <v>52412</v>
      </c>
      <c r="L172" s="436">
        <f t="shared" si="18"/>
        <v>628946</v>
      </c>
    </row>
    <row r="173" spans="1:13" s="40" customFormat="1" ht="15" x14ac:dyDescent="0.2">
      <c r="A173" s="466">
        <v>34</v>
      </c>
      <c r="B173" s="467" t="s">
        <v>915</v>
      </c>
      <c r="C173" s="450" t="s">
        <v>913</v>
      </c>
      <c r="D173" s="449">
        <v>60</v>
      </c>
      <c r="E173" s="439" t="s">
        <v>914</v>
      </c>
      <c r="F173" s="441">
        <v>127212526</v>
      </c>
      <c r="G173" s="442">
        <v>271387</v>
      </c>
      <c r="H173" s="437">
        <f t="shared" si="15"/>
        <v>1878831</v>
      </c>
      <c r="I173" s="436">
        <f t="shared" si="11"/>
        <v>313139</v>
      </c>
      <c r="J173" s="436">
        <f t="shared" si="16"/>
        <v>104380</v>
      </c>
      <c r="K173" s="436">
        <f t="shared" si="17"/>
        <v>208759</v>
      </c>
      <c r="L173" s="436">
        <f t="shared" si="18"/>
        <v>2505109</v>
      </c>
    </row>
    <row r="174" spans="1:13" s="40" customFormat="1" ht="15" x14ac:dyDescent="0.2">
      <c r="A174" s="466">
        <v>35</v>
      </c>
      <c r="B174" s="467" t="s">
        <v>916</v>
      </c>
      <c r="C174" s="450" t="s">
        <v>293</v>
      </c>
      <c r="D174" s="449">
        <v>75</v>
      </c>
      <c r="E174" s="439" t="s">
        <v>917</v>
      </c>
      <c r="F174" s="451">
        <v>81913980</v>
      </c>
      <c r="G174" s="442">
        <v>174750</v>
      </c>
      <c r="H174" s="437">
        <f t="shared" si="15"/>
        <v>1512258</v>
      </c>
      <c r="I174" s="436">
        <f t="shared" si="11"/>
        <v>252043</v>
      </c>
      <c r="J174" s="436">
        <f t="shared" si="16"/>
        <v>84014</v>
      </c>
      <c r="K174" s="436">
        <f t="shared" si="17"/>
        <v>168029</v>
      </c>
      <c r="L174" s="436">
        <f t="shared" si="18"/>
        <v>2016344</v>
      </c>
    </row>
    <row r="175" spans="1:13" s="40" customFormat="1" ht="15" x14ac:dyDescent="0.25">
      <c r="A175" s="466">
        <v>36</v>
      </c>
      <c r="B175" s="467" t="s">
        <v>918</v>
      </c>
      <c r="C175" s="452" t="s">
        <v>294</v>
      </c>
      <c r="D175" s="449">
        <v>75</v>
      </c>
      <c r="E175" s="439" t="s">
        <v>919</v>
      </c>
      <c r="F175" s="441">
        <v>77436144</v>
      </c>
      <c r="G175" s="442">
        <v>165198</v>
      </c>
      <c r="H175" s="437">
        <f t="shared" si="15"/>
        <v>1429590</v>
      </c>
      <c r="I175" s="436">
        <f t="shared" ref="I175" si="19">ROUND(F175/450*32/52*D175*3/100,0)</f>
        <v>238265</v>
      </c>
      <c r="J175" s="436">
        <f t="shared" si="16"/>
        <v>79422</v>
      </c>
      <c r="K175" s="436">
        <f t="shared" si="17"/>
        <v>158843</v>
      </c>
      <c r="L175" s="436">
        <f t="shared" si="18"/>
        <v>1906120</v>
      </c>
    </row>
    <row r="176" spans="1:13" s="40" customFormat="1" ht="15" x14ac:dyDescent="0.25">
      <c r="A176" s="466">
        <v>37</v>
      </c>
      <c r="B176" s="467" t="s">
        <v>1014</v>
      </c>
      <c r="C176" s="452" t="s">
        <v>295</v>
      </c>
      <c r="D176" s="449">
        <v>300</v>
      </c>
      <c r="E176" s="439" t="s">
        <v>1015</v>
      </c>
      <c r="F176" s="441">
        <v>149172929</v>
      </c>
      <c r="G176" s="442">
        <v>318235.32</v>
      </c>
      <c r="H176" s="437">
        <f t="shared" si="15"/>
        <v>11015847</v>
      </c>
      <c r="I176" s="436">
        <f t="shared" si="11"/>
        <v>1835975</v>
      </c>
      <c r="J176" s="436">
        <f t="shared" si="16"/>
        <v>611992</v>
      </c>
      <c r="K176" s="436">
        <f t="shared" si="17"/>
        <v>1223983</v>
      </c>
      <c r="L176" s="436">
        <f t="shared" si="18"/>
        <v>14687797</v>
      </c>
    </row>
    <row r="177" spans="1:12" s="40" customFormat="1" ht="15" x14ac:dyDescent="0.25">
      <c r="A177" s="465">
        <v>30</v>
      </c>
      <c r="B177" s="514" t="s">
        <v>59</v>
      </c>
      <c r="C177" s="514"/>
      <c r="D177" s="443"/>
      <c r="E177" s="444"/>
      <c r="F177" s="445"/>
      <c r="G177" s="446"/>
      <c r="H177" s="446"/>
      <c r="I177" s="446"/>
      <c r="J177" s="446"/>
      <c r="K177" s="446"/>
      <c r="L177" s="453">
        <f>SUM(L8:L176)</f>
        <v>147794387</v>
      </c>
    </row>
  </sheetData>
  <mergeCells count="41">
    <mergeCell ref="B1:C1"/>
    <mergeCell ref="B2:L2"/>
    <mergeCell ref="B3:L3"/>
    <mergeCell ref="B4:L4"/>
    <mergeCell ref="A24:A28"/>
    <mergeCell ref="B24:B28"/>
    <mergeCell ref="C5:C6"/>
    <mergeCell ref="D5:D6"/>
    <mergeCell ref="E5:E6"/>
    <mergeCell ref="F5:F6"/>
    <mergeCell ref="G5:G6"/>
    <mergeCell ref="H5:K5"/>
    <mergeCell ref="A5:A6"/>
    <mergeCell ref="B5:B6"/>
    <mergeCell ref="A29:A36"/>
    <mergeCell ref="B29:B36"/>
    <mergeCell ref="A37:A49"/>
    <mergeCell ref="B37:B49"/>
    <mergeCell ref="A50:A61"/>
    <mergeCell ref="B50:B61"/>
    <mergeCell ref="A117:A123"/>
    <mergeCell ref="B117:B123"/>
    <mergeCell ref="A62:A74"/>
    <mergeCell ref="B62:B74"/>
    <mergeCell ref="A75:A92"/>
    <mergeCell ref="B75:B92"/>
    <mergeCell ref="A93:A96"/>
    <mergeCell ref="B93:B96"/>
    <mergeCell ref="A97:A102"/>
    <mergeCell ref="B97:B102"/>
    <mergeCell ref="A104:A116"/>
    <mergeCell ref="B104:B116"/>
    <mergeCell ref="B177:C177"/>
    <mergeCell ref="A124:A126"/>
    <mergeCell ref="B124:B126"/>
    <mergeCell ref="A127:A139"/>
    <mergeCell ref="B127:B139"/>
    <mergeCell ref="A140:A161"/>
    <mergeCell ref="B140:B161"/>
    <mergeCell ref="A162:A170"/>
    <mergeCell ref="B162:B170"/>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6"/>
  <sheetViews>
    <sheetView topLeftCell="A167" zoomScale="90" zoomScaleNormal="90" zoomScalePageLayoutView="55" workbookViewId="0">
      <selection activeCell="H178" sqref="H178"/>
    </sheetView>
  </sheetViews>
  <sheetFormatPr defaultRowHeight="16.5" x14ac:dyDescent="0.25"/>
  <cols>
    <col min="1" max="1" width="4.28515625" style="454" bestFit="1" customWidth="1"/>
    <col min="2" max="2" width="10" style="454" bestFit="1" customWidth="1"/>
    <col min="3" max="3" width="39.42578125" style="2" customWidth="1"/>
    <col min="4" max="4" width="8.140625" style="2" customWidth="1"/>
    <col min="5" max="5" width="21.7109375" style="134" bestFit="1" customWidth="1"/>
    <col min="6" max="6" width="13.28515625" style="128" bestFit="1" customWidth="1"/>
    <col min="7" max="7" width="15.85546875" style="121" bestFit="1" customWidth="1"/>
    <col min="8" max="8" width="12.28515625" style="117" bestFit="1" customWidth="1"/>
    <col min="9" max="9" width="21.5703125" style="1" customWidth="1"/>
    <col min="10" max="10" width="18.140625" style="1" customWidth="1"/>
    <col min="11" max="16384" width="9.140625" style="1"/>
  </cols>
  <sheetData>
    <row r="1" spans="1:10" ht="18.75" x14ac:dyDescent="0.25">
      <c r="B1" s="511" t="s">
        <v>42</v>
      </c>
      <c r="C1" s="511"/>
      <c r="D1" s="11"/>
      <c r="E1" s="473"/>
      <c r="F1" s="125"/>
      <c r="G1" s="118"/>
      <c r="H1" s="118"/>
      <c r="I1" s="122"/>
      <c r="J1" s="11"/>
    </row>
    <row r="2" spans="1:10" ht="18.75" x14ac:dyDescent="0.25">
      <c r="B2" s="511" t="s">
        <v>107</v>
      </c>
      <c r="C2" s="511"/>
      <c r="D2" s="511"/>
      <c r="E2" s="511"/>
      <c r="F2" s="511"/>
      <c r="G2" s="511"/>
      <c r="H2" s="511"/>
      <c r="I2" s="511"/>
      <c r="J2" s="51"/>
    </row>
    <row r="3" spans="1:10" ht="18.75" x14ac:dyDescent="0.25">
      <c r="B3" s="512" t="s">
        <v>97</v>
      </c>
      <c r="C3" s="512"/>
      <c r="D3" s="512"/>
      <c r="E3" s="512"/>
      <c r="F3" s="512"/>
      <c r="G3" s="512"/>
      <c r="H3" s="512"/>
      <c r="I3" s="512"/>
      <c r="J3" s="52"/>
    </row>
    <row r="4" spans="1:10" ht="18.75" x14ac:dyDescent="0.25">
      <c r="B4" s="512"/>
      <c r="C4" s="512"/>
      <c r="D4" s="512"/>
      <c r="E4" s="512"/>
      <c r="F4" s="512"/>
      <c r="G4" s="512"/>
      <c r="H4" s="512"/>
      <c r="I4" s="512"/>
      <c r="J4" s="52"/>
    </row>
    <row r="5" spans="1:10" ht="49.5" x14ac:dyDescent="0.25">
      <c r="A5" s="455" t="s">
        <v>0</v>
      </c>
      <c r="B5" s="455" t="s">
        <v>6</v>
      </c>
      <c r="C5" s="13" t="s">
        <v>96</v>
      </c>
      <c r="D5" s="5" t="s">
        <v>47</v>
      </c>
      <c r="E5" s="13" t="s">
        <v>46</v>
      </c>
      <c r="F5" s="124" t="s">
        <v>44</v>
      </c>
      <c r="G5" s="115" t="s">
        <v>57</v>
      </c>
      <c r="H5" s="115" t="s">
        <v>45</v>
      </c>
      <c r="I5" s="5" t="s">
        <v>32</v>
      </c>
    </row>
    <row r="6" spans="1:10" x14ac:dyDescent="0.25">
      <c r="A6" s="456" t="s">
        <v>48</v>
      </c>
      <c r="B6" s="456" t="s">
        <v>49</v>
      </c>
      <c r="C6" s="61" t="s">
        <v>50</v>
      </c>
      <c r="D6" s="60" t="s">
        <v>51</v>
      </c>
      <c r="E6" s="61" t="s">
        <v>52</v>
      </c>
      <c r="F6" s="124" t="s">
        <v>53</v>
      </c>
      <c r="G6" s="115" t="s">
        <v>54</v>
      </c>
      <c r="H6" s="115" t="s">
        <v>55</v>
      </c>
      <c r="I6" s="60" t="s">
        <v>70</v>
      </c>
    </row>
    <row r="7" spans="1:10" x14ac:dyDescent="0.25">
      <c r="A7" s="457" t="s">
        <v>142</v>
      </c>
      <c r="B7" s="457" t="s">
        <v>145</v>
      </c>
      <c r="C7" s="114" t="s">
        <v>144</v>
      </c>
      <c r="D7" s="113" t="s">
        <v>148</v>
      </c>
      <c r="E7" s="132" t="s">
        <v>151</v>
      </c>
      <c r="F7" s="587">
        <v>78.36</v>
      </c>
      <c r="G7" s="119">
        <f>ROUND(F7*1490000,0)</f>
        <v>116756400</v>
      </c>
      <c r="H7" s="119">
        <f>ROUND(G7/430*32/52*1.2,0)</f>
        <v>200512</v>
      </c>
      <c r="I7" s="119">
        <f>ROUND(D7*H7,0)</f>
        <v>38097280</v>
      </c>
      <c r="J7" s="474"/>
    </row>
    <row r="8" spans="1:10" x14ac:dyDescent="0.25">
      <c r="A8" s="457" t="s">
        <v>143</v>
      </c>
      <c r="B8" s="457" t="s">
        <v>146</v>
      </c>
      <c r="C8" s="114" t="s">
        <v>147</v>
      </c>
      <c r="D8" s="113" t="s">
        <v>149</v>
      </c>
      <c r="E8" s="132" t="s">
        <v>150</v>
      </c>
      <c r="F8" s="123">
        <v>75</v>
      </c>
      <c r="G8" s="119">
        <f t="shared" ref="G8:G71" si="0">ROUND(F8*1490000,0)</f>
        <v>111750000</v>
      </c>
      <c r="H8" s="119">
        <f t="shared" ref="H8:H71" si="1">ROUND(G8/430*32/52*1.2,0)</f>
        <v>191914</v>
      </c>
      <c r="I8" s="119">
        <f t="shared" ref="I8:I71" si="2">ROUND(D8*H8,0)</f>
        <v>17272260</v>
      </c>
      <c r="J8" s="129"/>
    </row>
    <row r="9" spans="1:10" ht="37.5" x14ac:dyDescent="0.25">
      <c r="A9" s="457" t="s">
        <v>152</v>
      </c>
      <c r="B9" s="458" t="s">
        <v>109</v>
      </c>
      <c r="C9" s="412" t="s">
        <v>110</v>
      </c>
      <c r="D9" s="411">
        <v>80</v>
      </c>
      <c r="E9" s="98" t="s">
        <v>283</v>
      </c>
      <c r="F9" s="413">
        <v>73.56</v>
      </c>
      <c r="G9" s="119">
        <f t="shared" si="0"/>
        <v>109604400</v>
      </c>
      <c r="H9" s="119">
        <f t="shared" si="1"/>
        <v>188229</v>
      </c>
      <c r="I9" s="119">
        <f t="shared" si="2"/>
        <v>15058320</v>
      </c>
      <c r="J9" s="50"/>
    </row>
    <row r="10" spans="1:10" ht="45" customHeight="1" x14ac:dyDescent="0.25">
      <c r="A10" s="459">
        <v>4</v>
      </c>
      <c r="B10" s="458" t="s">
        <v>111</v>
      </c>
      <c r="C10" s="412" t="s">
        <v>112</v>
      </c>
      <c r="D10" s="411">
        <v>100</v>
      </c>
      <c r="E10" s="98" t="s">
        <v>284</v>
      </c>
      <c r="F10" s="417">
        <v>59.4</v>
      </c>
      <c r="G10" s="119">
        <f t="shared" si="0"/>
        <v>88506000</v>
      </c>
      <c r="H10" s="119">
        <f t="shared" si="1"/>
        <v>151996</v>
      </c>
      <c r="I10" s="119">
        <f t="shared" si="2"/>
        <v>15199600</v>
      </c>
      <c r="J10" s="50"/>
    </row>
    <row r="11" spans="1:10" ht="18.75" x14ac:dyDescent="0.25">
      <c r="A11" s="459">
        <v>5</v>
      </c>
      <c r="B11" s="458" t="s">
        <v>114</v>
      </c>
      <c r="C11" s="412" t="s">
        <v>113</v>
      </c>
      <c r="D11" s="411">
        <v>100</v>
      </c>
      <c r="E11" s="98" t="s">
        <v>285</v>
      </c>
      <c r="F11" s="417">
        <v>48.72</v>
      </c>
      <c r="G11" s="119">
        <f t="shared" si="0"/>
        <v>72592800</v>
      </c>
      <c r="H11" s="119">
        <f t="shared" si="1"/>
        <v>124667</v>
      </c>
      <c r="I11" s="119">
        <f t="shared" si="2"/>
        <v>12466700</v>
      </c>
      <c r="J11" s="50"/>
    </row>
    <row r="12" spans="1:10" ht="37.5" x14ac:dyDescent="0.25">
      <c r="A12" s="459">
        <v>6</v>
      </c>
      <c r="B12" s="458" t="s">
        <v>115</v>
      </c>
      <c r="C12" s="412" t="s">
        <v>116</v>
      </c>
      <c r="D12" s="411">
        <v>40</v>
      </c>
      <c r="E12" s="98" t="s">
        <v>286</v>
      </c>
      <c r="F12" s="417">
        <v>64.319999999999993</v>
      </c>
      <c r="G12" s="119">
        <f t="shared" si="0"/>
        <v>95836800</v>
      </c>
      <c r="H12" s="119">
        <f t="shared" si="1"/>
        <v>164586</v>
      </c>
      <c r="I12" s="119">
        <f t="shared" si="2"/>
        <v>6583440</v>
      </c>
      <c r="J12" s="50"/>
    </row>
    <row r="13" spans="1:10" ht="37.5" x14ac:dyDescent="0.25">
      <c r="A13" s="459">
        <v>7</v>
      </c>
      <c r="B13" s="458" t="s">
        <v>117</v>
      </c>
      <c r="C13" s="412" t="s">
        <v>118</v>
      </c>
      <c r="D13" s="411">
        <v>60</v>
      </c>
      <c r="E13" s="98" t="s">
        <v>284</v>
      </c>
      <c r="F13" s="417">
        <f>VLOOKUP(E13,$E$7:F7:$F$12,2,0)</f>
        <v>59.4</v>
      </c>
      <c r="G13" s="119">
        <f t="shared" si="0"/>
        <v>88506000</v>
      </c>
      <c r="H13" s="119">
        <f t="shared" si="1"/>
        <v>151996</v>
      </c>
      <c r="I13" s="119">
        <f t="shared" si="2"/>
        <v>9119760</v>
      </c>
      <c r="J13" s="50"/>
    </row>
    <row r="14" spans="1:10" ht="70.5" customHeight="1" x14ac:dyDescent="0.25">
      <c r="A14" s="459">
        <v>8</v>
      </c>
      <c r="B14" s="458" t="s">
        <v>119</v>
      </c>
      <c r="C14" s="412" t="s">
        <v>120</v>
      </c>
      <c r="D14" s="411">
        <v>80</v>
      </c>
      <c r="E14" s="98" t="s">
        <v>285</v>
      </c>
      <c r="F14" s="417">
        <f>VLOOKUP(E14,$E$7:F8:$F$12,2,0)</f>
        <v>48.72</v>
      </c>
      <c r="G14" s="119">
        <f t="shared" si="0"/>
        <v>72592800</v>
      </c>
      <c r="H14" s="119">
        <f t="shared" si="1"/>
        <v>124667</v>
      </c>
      <c r="I14" s="119">
        <f t="shared" si="2"/>
        <v>9973360</v>
      </c>
      <c r="J14" s="50"/>
    </row>
    <row r="15" spans="1:10" ht="39" customHeight="1" x14ac:dyDescent="0.25">
      <c r="A15" s="459">
        <v>9</v>
      </c>
      <c r="B15" s="458" t="s">
        <v>121</v>
      </c>
      <c r="C15" s="412" t="s">
        <v>122</v>
      </c>
      <c r="D15" s="411">
        <v>60</v>
      </c>
      <c r="E15" s="98" t="s">
        <v>286</v>
      </c>
      <c r="F15" s="417">
        <f>VLOOKUP(E15,$E$7:F9:$F$12,2,0)</f>
        <v>64.319999999999993</v>
      </c>
      <c r="G15" s="119">
        <f t="shared" si="0"/>
        <v>95836800</v>
      </c>
      <c r="H15" s="119">
        <f t="shared" si="1"/>
        <v>164586</v>
      </c>
      <c r="I15" s="119">
        <f t="shared" si="2"/>
        <v>9875160</v>
      </c>
      <c r="J15" s="50"/>
    </row>
    <row r="16" spans="1:10" ht="44.25" customHeight="1" x14ac:dyDescent="0.25">
      <c r="A16" s="459">
        <v>10</v>
      </c>
      <c r="B16" s="458" t="s">
        <v>124</v>
      </c>
      <c r="C16" s="412" t="s">
        <v>123</v>
      </c>
      <c r="D16" s="411">
        <v>80</v>
      </c>
      <c r="E16" s="98" t="s">
        <v>283</v>
      </c>
      <c r="F16" s="417">
        <f>VLOOKUP(E16,$E$7:F10:$F$12,2,0)</f>
        <v>73.56</v>
      </c>
      <c r="G16" s="119">
        <f t="shared" si="0"/>
        <v>109604400</v>
      </c>
      <c r="H16" s="119">
        <f t="shared" si="1"/>
        <v>188229</v>
      </c>
      <c r="I16" s="119">
        <f t="shared" si="2"/>
        <v>15058320</v>
      </c>
      <c r="J16" s="50"/>
    </row>
    <row r="17" spans="1:10" ht="44.25" customHeight="1" x14ac:dyDescent="0.25">
      <c r="A17" s="459">
        <v>11</v>
      </c>
      <c r="B17" s="458" t="s">
        <v>125</v>
      </c>
      <c r="C17" s="412" t="s">
        <v>126</v>
      </c>
      <c r="D17" s="411">
        <v>80</v>
      </c>
      <c r="E17" s="98" t="s">
        <v>285</v>
      </c>
      <c r="F17" s="417">
        <f>VLOOKUP(E17,$E$7:F11:$F$12,2,0)</f>
        <v>48.72</v>
      </c>
      <c r="G17" s="119">
        <f t="shared" si="0"/>
        <v>72592800</v>
      </c>
      <c r="H17" s="119">
        <f t="shared" si="1"/>
        <v>124667</v>
      </c>
      <c r="I17" s="119">
        <f t="shared" si="2"/>
        <v>9973360</v>
      </c>
      <c r="J17" s="50"/>
    </row>
    <row r="18" spans="1:10" ht="37.5" x14ac:dyDescent="0.25">
      <c r="A18" s="459">
        <v>12</v>
      </c>
      <c r="B18" s="458" t="s">
        <v>127</v>
      </c>
      <c r="C18" s="412" t="s">
        <v>128</v>
      </c>
      <c r="D18" s="411">
        <v>80</v>
      </c>
      <c r="E18" s="98" t="s">
        <v>286</v>
      </c>
      <c r="F18" s="417">
        <f>VLOOKUP(E18,$E$7:F12:$F$12,2,0)</f>
        <v>64.319999999999993</v>
      </c>
      <c r="G18" s="119">
        <f t="shared" si="0"/>
        <v>95836800</v>
      </c>
      <c r="H18" s="119">
        <f t="shared" si="1"/>
        <v>164586</v>
      </c>
      <c r="I18" s="119">
        <f t="shared" si="2"/>
        <v>13166880</v>
      </c>
      <c r="J18" s="50"/>
    </row>
    <row r="19" spans="1:10" ht="56.25" x14ac:dyDescent="0.25">
      <c r="A19" s="459">
        <v>13</v>
      </c>
      <c r="B19" s="458" t="s">
        <v>129</v>
      </c>
      <c r="C19" s="412" t="s">
        <v>130</v>
      </c>
      <c r="D19" s="411">
        <v>80</v>
      </c>
      <c r="E19" s="98" t="s">
        <v>283</v>
      </c>
      <c r="F19" s="417">
        <f>VLOOKUP(E19,$E$7:F13:$F$12,2,0)</f>
        <v>73.56</v>
      </c>
      <c r="G19" s="119">
        <f t="shared" si="0"/>
        <v>109604400</v>
      </c>
      <c r="H19" s="119">
        <f t="shared" si="1"/>
        <v>188229</v>
      </c>
      <c r="I19" s="119">
        <f t="shared" si="2"/>
        <v>15058320</v>
      </c>
      <c r="J19" s="50"/>
    </row>
    <row r="20" spans="1:10" ht="37.5" x14ac:dyDescent="0.25">
      <c r="A20" s="459">
        <v>14</v>
      </c>
      <c r="B20" s="458" t="s">
        <v>133</v>
      </c>
      <c r="C20" s="412" t="s">
        <v>131</v>
      </c>
      <c r="D20" s="411">
        <v>40</v>
      </c>
      <c r="E20" s="98" t="s">
        <v>284</v>
      </c>
      <c r="F20" s="417">
        <f>VLOOKUP(E20,$E$7:F14:$F$12,2,0)</f>
        <v>59.4</v>
      </c>
      <c r="G20" s="119">
        <f t="shared" si="0"/>
        <v>88506000</v>
      </c>
      <c r="H20" s="119">
        <f t="shared" si="1"/>
        <v>151996</v>
      </c>
      <c r="I20" s="119">
        <f t="shared" si="2"/>
        <v>6079840</v>
      </c>
      <c r="J20" s="50"/>
    </row>
    <row r="21" spans="1:10" ht="18.75" x14ac:dyDescent="0.25">
      <c r="A21" s="459">
        <v>15</v>
      </c>
      <c r="B21" s="458" t="s">
        <v>132</v>
      </c>
      <c r="C21" s="412" t="s">
        <v>134</v>
      </c>
      <c r="D21" s="411">
        <v>80</v>
      </c>
      <c r="E21" s="98" t="s">
        <v>286</v>
      </c>
      <c r="F21" s="417">
        <f>VLOOKUP(E21,$E$7:F15:$F$12,2,0)</f>
        <v>64.319999999999993</v>
      </c>
      <c r="G21" s="119">
        <f t="shared" si="0"/>
        <v>95836800</v>
      </c>
      <c r="H21" s="119">
        <f t="shared" si="1"/>
        <v>164586</v>
      </c>
      <c r="I21" s="119">
        <f t="shared" si="2"/>
        <v>13166880</v>
      </c>
      <c r="J21" s="50"/>
    </row>
    <row r="22" spans="1:10" ht="37.5" x14ac:dyDescent="0.25">
      <c r="A22" s="459">
        <v>16</v>
      </c>
      <c r="B22" s="458" t="s">
        <v>135</v>
      </c>
      <c r="C22" s="412" t="s">
        <v>136</v>
      </c>
      <c r="D22" s="411">
        <v>80</v>
      </c>
      <c r="E22" s="98" t="s">
        <v>283</v>
      </c>
      <c r="F22" s="417">
        <f>VLOOKUP(E22,$E$7:F16:$F$12,2,0)</f>
        <v>73.56</v>
      </c>
      <c r="G22" s="119">
        <f t="shared" si="0"/>
        <v>109604400</v>
      </c>
      <c r="H22" s="119">
        <f t="shared" si="1"/>
        <v>188229</v>
      </c>
      <c r="I22" s="119">
        <f t="shared" si="2"/>
        <v>15058320</v>
      </c>
      <c r="J22" s="50"/>
    </row>
    <row r="23" spans="1:10" ht="42" customHeight="1" x14ac:dyDescent="0.25">
      <c r="A23" s="505">
        <v>17</v>
      </c>
      <c r="B23" s="508" t="s">
        <v>1067</v>
      </c>
      <c r="C23" s="412" t="s">
        <v>137</v>
      </c>
      <c r="D23" s="411">
        <v>112</v>
      </c>
      <c r="E23" s="98"/>
      <c r="F23" s="417"/>
      <c r="G23" s="119"/>
      <c r="H23" s="119"/>
      <c r="I23" s="119"/>
      <c r="J23" s="50"/>
    </row>
    <row r="24" spans="1:10" ht="56.25" x14ac:dyDescent="0.25">
      <c r="A24" s="506"/>
      <c r="B24" s="509"/>
      <c r="C24" s="412" t="s">
        <v>138</v>
      </c>
      <c r="D24" s="411">
        <v>16</v>
      </c>
      <c r="E24" s="98" t="s">
        <v>284</v>
      </c>
      <c r="F24" s="417">
        <f>VLOOKUP(E24,$E$7:F18:$F$12,2,0)</f>
        <v>59.4</v>
      </c>
      <c r="G24" s="119">
        <f t="shared" si="0"/>
        <v>88506000</v>
      </c>
      <c r="H24" s="119">
        <f t="shared" si="1"/>
        <v>151996</v>
      </c>
      <c r="I24" s="119">
        <f t="shared" si="2"/>
        <v>2431936</v>
      </c>
      <c r="J24" s="50"/>
    </row>
    <row r="25" spans="1:10" ht="37.5" x14ac:dyDescent="0.25">
      <c r="A25" s="506"/>
      <c r="B25" s="509"/>
      <c r="C25" s="412" t="s">
        <v>139</v>
      </c>
      <c r="D25" s="411">
        <v>32</v>
      </c>
      <c r="E25" s="98" t="s">
        <v>284</v>
      </c>
      <c r="F25" s="417">
        <f>VLOOKUP(E25,$E$7:F19:$F$12,2,0)</f>
        <v>59.4</v>
      </c>
      <c r="G25" s="119">
        <f t="shared" si="0"/>
        <v>88506000</v>
      </c>
      <c r="H25" s="119">
        <f t="shared" si="1"/>
        <v>151996</v>
      </c>
      <c r="I25" s="119">
        <f t="shared" si="2"/>
        <v>4863872</v>
      </c>
      <c r="J25" s="50"/>
    </row>
    <row r="26" spans="1:10" ht="93.75" x14ac:dyDescent="0.25">
      <c r="A26" s="506"/>
      <c r="B26" s="509"/>
      <c r="C26" s="412" t="s">
        <v>140</v>
      </c>
      <c r="D26" s="411">
        <v>32</v>
      </c>
      <c r="E26" s="98" t="s">
        <v>284</v>
      </c>
      <c r="F26" s="417">
        <f>VLOOKUP(E26,$E$7:F20:$F$12,2,0)</f>
        <v>59.4</v>
      </c>
      <c r="G26" s="119">
        <f t="shared" si="0"/>
        <v>88506000</v>
      </c>
      <c r="H26" s="119">
        <f t="shared" si="1"/>
        <v>151996</v>
      </c>
      <c r="I26" s="119">
        <f t="shared" si="2"/>
        <v>4863872</v>
      </c>
      <c r="J26" s="50"/>
    </row>
    <row r="27" spans="1:10" ht="93.75" x14ac:dyDescent="0.25">
      <c r="A27" s="507"/>
      <c r="B27" s="510"/>
      <c r="C27" s="412" t="s">
        <v>141</v>
      </c>
      <c r="D27" s="411">
        <v>32</v>
      </c>
      <c r="E27" s="98" t="s">
        <v>284</v>
      </c>
      <c r="F27" s="417">
        <f>VLOOKUP(E27,$E$7:F21:$F$12,2,0)</f>
        <v>59.4</v>
      </c>
      <c r="G27" s="119">
        <f t="shared" si="0"/>
        <v>88506000</v>
      </c>
      <c r="H27" s="119">
        <f t="shared" si="1"/>
        <v>151996</v>
      </c>
      <c r="I27" s="119">
        <f t="shared" si="2"/>
        <v>4863872</v>
      </c>
      <c r="J27" s="50"/>
    </row>
    <row r="28" spans="1:10" ht="43.5" customHeight="1" x14ac:dyDescent="0.25">
      <c r="A28" s="505">
        <v>18</v>
      </c>
      <c r="B28" s="508" t="s">
        <v>163</v>
      </c>
      <c r="C28" s="412" t="s">
        <v>175</v>
      </c>
      <c r="D28" s="411">
        <v>108</v>
      </c>
      <c r="E28" s="98"/>
      <c r="F28" s="417"/>
      <c r="G28" s="119"/>
      <c r="H28" s="119"/>
      <c r="I28" s="119"/>
      <c r="J28" s="50"/>
    </row>
    <row r="29" spans="1:10" ht="145.5" customHeight="1" x14ac:dyDescent="0.25">
      <c r="A29" s="506"/>
      <c r="B29" s="509"/>
      <c r="C29" s="412" t="s">
        <v>154</v>
      </c>
      <c r="D29" s="411">
        <v>19</v>
      </c>
      <c r="E29" s="98" t="s">
        <v>283</v>
      </c>
      <c r="F29" s="417">
        <f>VLOOKUP(E29,$E$7:F23:$F$12,2,0)</f>
        <v>73.56</v>
      </c>
      <c r="G29" s="119">
        <f t="shared" si="0"/>
        <v>109604400</v>
      </c>
      <c r="H29" s="119">
        <f t="shared" si="1"/>
        <v>188229</v>
      </c>
      <c r="I29" s="119">
        <f t="shared" si="2"/>
        <v>3576351</v>
      </c>
      <c r="J29" s="50"/>
    </row>
    <row r="30" spans="1:10" ht="43.5" customHeight="1" x14ac:dyDescent="0.25">
      <c r="A30" s="506"/>
      <c r="B30" s="509"/>
      <c r="C30" s="412" t="s">
        <v>155</v>
      </c>
      <c r="D30" s="411">
        <v>8</v>
      </c>
      <c r="E30" s="98" t="s">
        <v>283</v>
      </c>
      <c r="F30" s="417">
        <f>VLOOKUP(E30,$E$7:F24:$F$12,2,0)</f>
        <v>73.56</v>
      </c>
      <c r="G30" s="119">
        <f t="shared" si="0"/>
        <v>109604400</v>
      </c>
      <c r="H30" s="119">
        <f t="shared" si="1"/>
        <v>188229</v>
      </c>
      <c r="I30" s="119">
        <f t="shared" si="2"/>
        <v>1505832</v>
      </c>
      <c r="J30" s="50"/>
    </row>
    <row r="31" spans="1:10" ht="63" customHeight="1" x14ac:dyDescent="0.25">
      <c r="A31" s="506"/>
      <c r="B31" s="509"/>
      <c r="C31" s="412" t="s">
        <v>156</v>
      </c>
      <c r="D31" s="411">
        <v>8</v>
      </c>
      <c r="E31" s="98" t="s">
        <v>283</v>
      </c>
      <c r="F31" s="417">
        <f>VLOOKUP(E31,$E$7:F25:$F$12,2,0)</f>
        <v>73.56</v>
      </c>
      <c r="G31" s="119">
        <f t="shared" si="0"/>
        <v>109604400</v>
      </c>
      <c r="H31" s="119">
        <f t="shared" si="1"/>
        <v>188229</v>
      </c>
      <c r="I31" s="119">
        <f t="shared" si="2"/>
        <v>1505832</v>
      </c>
      <c r="J31" s="50"/>
    </row>
    <row r="32" spans="1:10" ht="113.25" customHeight="1" x14ac:dyDescent="0.25">
      <c r="A32" s="506"/>
      <c r="B32" s="509"/>
      <c r="C32" s="412" t="s">
        <v>157</v>
      </c>
      <c r="D32" s="411">
        <v>16</v>
      </c>
      <c r="E32" s="98" t="s">
        <v>283</v>
      </c>
      <c r="F32" s="417">
        <f>VLOOKUP(E32,$E$7:F26:$F$12,2,0)</f>
        <v>73.56</v>
      </c>
      <c r="G32" s="119">
        <f t="shared" si="0"/>
        <v>109604400</v>
      </c>
      <c r="H32" s="119">
        <f t="shared" si="1"/>
        <v>188229</v>
      </c>
      <c r="I32" s="119">
        <f t="shared" si="2"/>
        <v>3011664</v>
      </c>
      <c r="J32" s="50"/>
    </row>
    <row r="33" spans="1:10" ht="42.75" customHeight="1" x14ac:dyDescent="0.25">
      <c r="A33" s="506"/>
      <c r="B33" s="509"/>
      <c r="C33" s="412" t="s">
        <v>158</v>
      </c>
      <c r="D33" s="411">
        <v>8</v>
      </c>
      <c r="E33" s="98" t="s">
        <v>283</v>
      </c>
      <c r="F33" s="417">
        <f>VLOOKUP(E33,$E$7:F27:$F$12,2,0)</f>
        <v>73.56</v>
      </c>
      <c r="G33" s="119">
        <f t="shared" si="0"/>
        <v>109604400</v>
      </c>
      <c r="H33" s="119">
        <f t="shared" si="1"/>
        <v>188229</v>
      </c>
      <c r="I33" s="119">
        <f t="shared" si="2"/>
        <v>1505832</v>
      </c>
      <c r="J33" s="50"/>
    </row>
    <row r="34" spans="1:10" ht="37.5" customHeight="1" x14ac:dyDescent="0.25">
      <c r="A34" s="506"/>
      <c r="B34" s="509"/>
      <c r="C34" s="412" t="s">
        <v>159</v>
      </c>
      <c r="D34" s="411">
        <v>8</v>
      </c>
      <c r="E34" s="98" t="s">
        <v>283</v>
      </c>
      <c r="F34" s="417">
        <f>VLOOKUP(E34,$E$7:F28:$F$12,2,0)</f>
        <v>73.56</v>
      </c>
      <c r="G34" s="119">
        <f t="shared" si="0"/>
        <v>109604400</v>
      </c>
      <c r="H34" s="119">
        <f t="shared" si="1"/>
        <v>188229</v>
      </c>
      <c r="I34" s="119">
        <f t="shared" si="2"/>
        <v>1505832</v>
      </c>
      <c r="J34" s="50"/>
    </row>
    <row r="35" spans="1:10" ht="122.25" customHeight="1" x14ac:dyDescent="0.25">
      <c r="A35" s="507"/>
      <c r="B35" s="510"/>
      <c r="C35" s="412" t="s">
        <v>160</v>
      </c>
      <c r="D35" s="411">
        <v>41</v>
      </c>
      <c r="E35" s="98" t="s">
        <v>283</v>
      </c>
      <c r="F35" s="417">
        <f>VLOOKUP(E35,$E$7:F29:$F$12,2,0)</f>
        <v>73.56</v>
      </c>
      <c r="G35" s="119">
        <f t="shared" si="0"/>
        <v>109604400</v>
      </c>
      <c r="H35" s="119">
        <f t="shared" si="1"/>
        <v>188229</v>
      </c>
      <c r="I35" s="119">
        <f t="shared" si="2"/>
        <v>7717389</v>
      </c>
      <c r="J35" s="50"/>
    </row>
    <row r="36" spans="1:10" ht="47.25" customHeight="1" x14ac:dyDescent="0.25">
      <c r="A36" s="505">
        <v>19</v>
      </c>
      <c r="B36" s="508" t="s">
        <v>164</v>
      </c>
      <c r="C36" s="412" t="s">
        <v>161</v>
      </c>
      <c r="D36" s="411">
        <v>153</v>
      </c>
      <c r="E36" s="98"/>
      <c r="F36" s="417"/>
      <c r="G36" s="119"/>
      <c r="H36" s="119"/>
      <c r="I36" s="119"/>
      <c r="J36" s="50"/>
    </row>
    <row r="37" spans="1:10" ht="55.5" customHeight="1" x14ac:dyDescent="0.25">
      <c r="A37" s="506"/>
      <c r="B37" s="509"/>
      <c r="C37" s="412" t="s">
        <v>162</v>
      </c>
      <c r="D37" s="411">
        <v>16</v>
      </c>
      <c r="E37" s="98" t="s">
        <v>285</v>
      </c>
      <c r="F37" s="417">
        <f>VLOOKUP(E37,$E$7:F31:$F$12,2,0)</f>
        <v>48.72</v>
      </c>
      <c r="G37" s="119">
        <f t="shared" si="0"/>
        <v>72592800</v>
      </c>
      <c r="H37" s="119">
        <f t="shared" si="1"/>
        <v>124667</v>
      </c>
      <c r="I37" s="119">
        <f t="shared" si="2"/>
        <v>1994672</v>
      </c>
      <c r="J37" s="50"/>
    </row>
    <row r="38" spans="1:10" ht="57.75" customHeight="1" x14ac:dyDescent="0.25">
      <c r="A38" s="506"/>
      <c r="B38" s="509"/>
      <c r="C38" s="412" t="s">
        <v>165</v>
      </c>
      <c r="D38" s="411">
        <v>8</v>
      </c>
      <c r="E38" s="98" t="s">
        <v>285</v>
      </c>
      <c r="F38" s="417">
        <f>VLOOKUP(E38,$E$7:F32:$F$12,2,0)</f>
        <v>48.72</v>
      </c>
      <c r="G38" s="119">
        <f t="shared" si="0"/>
        <v>72592800</v>
      </c>
      <c r="H38" s="119">
        <f t="shared" si="1"/>
        <v>124667</v>
      </c>
      <c r="I38" s="119">
        <f t="shared" si="2"/>
        <v>997336</v>
      </c>
      <c r="J38" s="50"/>
    </row>
    <row r="39" spans="1:10" ht="117.75" customHeight="1" x14ac:dyDescent="0.25">
      <c r="A39" s="506"/>
      <c r="B39" s="509"/>
      <c r="C39" s="412" t="s">
        <v>176</v>
      </c>
      <c r="D39" s="411">
        <v>24</v>
      </c>
      <c r="E39" s="98" t="s">
        <v>285</v>
      </c>
      <c r="F39" s="417">
        <f>VLOOKUP(E39,$E$7:F33:$F$12,2,0)</f>
        <v>48.72</v>
      </c>
      <c r="G39" s="119">
        <f t="shared" si="0"/>
        <v>72592800</v>
      </c>
      <c r="H39" s="119">
        <f t="shared" si="1"/>
        <v>124667</v>
      </c>
      <c r="I39" s="119">
        <f t="shared" si="2"/>
        <v>2992008</v>
      </c>
      <c r="J39" s="50"/>
    </row>
    <row r="40" spans="1:10" ht="64.5" customHeight="1" x14ac:dyDescent="0.25">
      <c r="A40" s="506"/>
      <c r="B40" s="509"/>
      <c r="C40" s="412" t="s">
        <v>166</v>
      </c>
      <c r="D40" s="411">
        <v>8</v>
      </c>
      <c r="E40" s="98" t="s">
        <v>285</v>
      </c>
      <c r="F40" s="417">
        <f>VLOOKUP(E40,$E$7:F34:$F$12,2,0)</f>
        <v>48.72</v>
      </c>
      <c r="G40" s="119">
        <f t="shared" si="0"/>
        <v>72592800</v>
      </c>
      <c r="H40" s="119">
        <f t="shared" si="1"/>
        <v>124667</v>
      </c>
      <c r="I40" s="119">
        <f t="shared" si="2"/>
        <v>997336</v>
      </c>
      <c r="J40" s="50"/>
    </row>
    <row r="41" spans="1:10" ht="42" customHeight="1" x14ac:dyDescent="0.25">
      <c r="A41" s="506"/>
      <c r="B41" s="509"/>
      <c r="C41" s="412" t="s">
        <v>167</v>
      </c>
      <c r="D41" s="411">
        <v>12</v>
      </c>
      <c r="E41" s="98" t="s">
        <v>285</v>
      </c>
      <c r="F41" s="417">
        <f>VLOOKUP(E41,$E$7:F35:$F$12,2,0)</f>
        <v>48.72</v>
      </c>
      <c r="G41" s="119">
        <f t="shared" si="0"/>
        <v>72592800</v>
      </c>
      <c r="H41" s="119">
        <f t="shared" si="1"/>
        <v>124667</v>
      </c>
      <c r="I41" s="119">
        <f t="shared" si="2"/>
        <v>1496004</v>
      </c>
      <c r="J41" s="50"/>
    </row>
    <row r="42" spans="1:10" ht="66.75" customHeight="1" x14ac:dyDescent="0.25">
      <c r="A42" s="506"/>
      <c r="B42" s="509"/>
      <c r="C42" s="412" t="s">
        <v>168</v>
      </c>
      <c r="D42" s="411">
        <v>8</v>
      </c>
      <c r="E42" s="98" t="s">
        <v>285</v>
      </c>
      <c r="F42" s="417">
        <f>VLOOKUP(E42,$E$7:F36:$F$12,2,0)</f>
        <v>48.72</v>
      </c>
      <c r="G42" s="119">
        <f t="shared" si="0"/>
        <v>72592800</v>
      </c>
      <c r="H42" s="119">
        <f t="shared" si="1"/>
        <v>124667</v>
      </c>
      <c r="I42" s="119">
        <f t="shared" si="2"/>
        <v>997336</v>
      </c>
      <c r="J42" s="50"/>
    </row>
    <row r="43" spans="1:10" ht="75" x14ac:dyDescent="0.25">
      <c r="A43" s="506"/>
      <c r="B43" s="509"/>
      <c r="C43" s="412" t="s">
        <v>169</v>
      </c>
      <c r="D43" s="411">
        <v>8</v>
      </c>
      <c r="E43" s="98" t="s">
        <v>285</v>
      </c>
      <c r="F43" s="417">
        <f>VLOOKUP(E43,$E$7:F37:$F$12,2,0)</f>
        <v>48.72</v>
      </c>
      <c r="G43" s="119">
        <f t="shared" si="0"/>
        <v>72592800</v>
      </c>
      <c r="H43" s="119">
        <f t="shared" si="1"/>
        <v>124667</v>
      </c>
      <c r="I43" s="119">
        <f t="shared" si="2"/>
        <v>997336</v>
      </c>
      <c r="J43" s="50"/>
    </row>
    <row r="44" spans="1:10" ht="61.5" customHeight="1" x14ac:dyDescent="0.25">
      <c r="A44" s="506"/>
      <c r="B44" s="509"/>
      <c r="C44" s="412" t="s">
        <v>170</v>
      </c>
      <c r="D44" s="411">
        <v>8</v>
      </c>
      <c r="E44" s="98" t="s">
        <v>285</v>
      </c>
      <c r="F44" s="417">
        <f>VLOOKUP(E44,$E$7:F38:$F$12,2,0)</f>
        <v>48.72</v>
      </c>
      <c r="G44" s="119">
        <f t="shared" si="0"/>
        <v>72592800</v>
      </c>
      <c r="H44" s="119">
        <f t="shared" si="1"/>
        <v>124667</v>
      </c>
      <c r="I44" s="119">
        <f t="shared" si="2"/>
        <v>997336</v>
      </c>
      <c r="J44" s="50"/>
    </row>
    <row r="45" spans="1:10" ht="57" customHeight="1" x14ac:dyDescent="0.25">
      <c r="A45" s="506"/>
      <c r="B45" s="509"/>
      <c r="C45" s="412" t="s">
        <v>171</v>
      </c>
      <c r="D45" s="411">
        <v>12</v>
      </c>
      <c r="E45" s="98" t="s">
        <v>285</v>
      </c>
      <c r="F45" s="417">
        <f>VLOOKUP(E45,$E$7:F39:$F$12,2,0)</f>
        <v>48.72</v>
      </c>
      <c r="G45" s="119">
        <f t="shared" si="0"/>
        <v>72592800</v>
      </c>
      <c r="H45" s="119">
        <f t="shared" si="1"/>
        <v>124667</v>
      </c>
      <c r="I45" s="119">
        <f t="shared" si="2"/>
        <v>1496004</v>
      </c>
      <c r="J45" s="50"/>
    </row>
    <row r="46" spans="1:10" ht="25.5" customHeight="1" x14ac:dyDescent="0.25">
      <c r="A46" s="506"/>
      <c r="B46" s="509"/>
      <c r="C46" s="412" t="s">
        <v>172</v>
      </c>
      <c r="D46" s="411">
        <v>8</v>
      </c>
      <c r="E46" s="98" t="s">
        <v>285</v>
      </c>
      <c r="F46" s="417">
        <f>VLOOKUP(E46,$E$7:F40:$F$12,2,0)</f>
        <v>48.72</v>
      </c>
      <c r="G46" s="119">
        <f t="shared" si="0"/>
        <v>72592800</v>
      </c>
      <c r="H46" s="119">
        <f t="shared" si="1"/>
        <v>124667</v>
      </c>
      <c r="I46" s="119">
        <f t="shared" si="2"/>
        <v>997336</v>
      </c>
      <c r="J46" s="50"/>
    </row>
    <row r="47" spans="1:10" ht="43.5" customHeight="1" x14ac:dyDescent="0.25">
      <c r="A47" s="506"/>
      <c r="B47" s="509"/>
      <c r="C47" s="412" t="s">
        <v>173</v>
      </c>
      <c r="D47" s="411">
        <v>25</v>
      </c>
      <c r="E47" s="98" t="s">
        <v>285</v>
      </c>
      <c r="F47" s="417">
        <f>VLOOKUP(E47,$E$7:F41:$F$12,2,0)</f>
        <v>48.72</v>
      </c>
      <c r="G47" s="119">
        <f t="shared" si="0"/>
        <v>72592800</v>
      </c>
      <c r="H47" s="119">
        <f t="shared" si="1"/>
        <v>124667</v>
      </c>
      <c r="I47" s="119">
        <f t="shared" si="2"/>
        <v>3116675</v>
      </c>
      <c r="J47" s="50"/>
    </row>
    <row r="48" spans="1:10" ht="21.75" customHeight="1" x14ac:dyDescent="0.25">
      <c r="A48" s="507"/>
      <c r="B48" s="510"/>
      <c r="C48" s="412" t="s">
        <v>174</v>
      </c>
      <c r="D48" s="411">
        <v>16</v>
      </c>
      <c r="E48" s="98" t="s">
        <v>285</v>
      </c>
      <c r="F48" s="417">
        <f>VLOOKUP(E48,$E$7:F42:$F$12,2,0)</f>
        <v>48.72</v>
      </c>
      <c r="G48" s="119">
        <f t="shared" si="0"/>
        <v>72592800</v>
      </c>
      <c r="H48" s="119">
        <f t="shared" si="1"/>
        <v>124667</v>
      </c>
      <c r="I48" s="119">
        <f t="shared" si="2"/>
        <v>1994672</v>
      </c>
      <c r="J48" s="50"/>
    </row>
    <row r="49" spans="1:10" ht="43.5" customHeight="1" x14ac:dyDescent="0.25">
      <c r="A49" s="505">
        <v>20</v>
      </c>
      <c r="B49" s="508" t="s">
        <v>188</v>
      </c>
      <c r="C49" s="412" t="s">
        <v>177</v>
      </c>
      <c r="D49" s="411">
        <v>401</v>
      </c>
      <c r="E49" s="98"/>
      <c r="F49" s="417"/>
      <c r="G49" s="119"/>
      <c r="H49" s="119"/>
      <c r="I49" s="119"/>
      <c r="J49" s="50"/>
    </row>
    <row r="50" spans="1:10" ht="69" customHeight="1" x14ac:dyDescent="0.25">
      <c r="A50" s="506"/>
      <c r="B50" s="509"/>
      <c r="C50" s="412" t="s">
        <v>178</v>
      </c>
      <c r="D50" s="411">
        <v>16</v>
      </c>
      <c r="E50" s="98" t="s">
        <v>286</v>
      </c>
      <c r="F50" s="417">
        <f>VLOOKUP(E50,$E$7:F44:$F$12,2,0)</f>
        <v>64.319999999999993</v>
      </c>
      <c r="G50" s="119">
        <f t="shared" si="0"/>
        <v>95836800</v>
      </c>
      <c r="H50" s="119">
        <f t="shared" si="1"/>
        <v>164586</v>
      </c>
      <c r="I50" s="119">
        <f t="shared" si="2"/>
        <v>2633376</v>
      </c>
      <c r="J50" s="50"/>
    </row>
    <row r="51" spans="1:10" ht="70.5" customHeight="1" x14ac:dyDescent="0.25">
      <c r="A51" s="506"/>
      <c r="B51" s="509"/>
      <c r="C51" s="412" t="s">
        <v>179</v>
      </c>
      <c r="D51" s="411">
        <v>40</v>
      </c>
      <c r="E51" s="98" t="s">
        <v>286</v>
      </c>
      <c r="F51" s="417">
        <f>VLOOKUP(E51,$E$7:F45:$F$12,2,0)</f>
        <v>64.319999999999993</v>
      </c>
      <c r="G51" s="119">
        <f t="shared" si="0"/>
        <v>95836800</v>
      </c>
      <c r="H51" s="119">
        <f t="shared" si="1"/>
        <v>164586</v>
      </c>
      <c r="I51" s="119">
        <f t="shared" si="2"/>
        <v>6583440</v>
      </c>
      <c r="J51" s="50"/>
    </row>
    <row r="52" spans="1:10" ht="78" customHeight="1" x14ac:dyDescent="0.25">
      <c r="A52" s="506"/>
      <c r="B52" s="509"/>
      <c r="C52" s="412" t="s">
        <v>180</v>
      </c>
      <c r="D52" s="411">
        <v>24</v>
      </c>
      <c r="E52" s="98" t="s">
        <v>286</v>
      </c>
      <c r="F52" s="417">
        <f>VLOOKUP(E52,$E$7:F46:$F$12,2,0)</f>
        <v>64.319999999999993</v>
      </c>
      <c r="G52" s="119">
        <f t="shared" si="0"/>
        <v>95836800</v>
      </c>
      <c r="H52" s="119">
        <f t="shared" si="1"/>
        <v>164586</v>
      </c>
      <c r="I52" s="119">
        <f t="shared" si="2"/>
        <v>3950064</v>
      </c>
      <c r="J52" s="50"/>
    </row>
    <row r="53" spans="1:10" ht="93.75" x14ac:dyDescent="0.25">
      <c r="A53" s="506"/>
      <c r="B53" s="509"/>
      <c r="C53" s="412" t="s">
        <v>181</v>
      </c>
      <c r="D53" s="411">
        <v>56</v>
      </c>
      <c r="E53" s="98" t="s">
        <v>286</v>
      </c>
      <c r="F53" s="417">
        <f>VLOOKUP(E53,$E$7:F47:$F$12,2,0)</f>
        <v>64.319999999999993</v>
      </c>
      <c r="G53" s="119">
        <f t="shared" si="0"/>
        <v>95836800</v>
      </c>
      <c r="H53" s="119">
        <f t="shared" si="1"/>
        <v>164586</v>
      </c>
      <c r="I53" s="119">
        <f t="shared" si="2"/>
        <v>9216816</v>
      </c>
      <c r="J53" s="50"/>
    </row>
    <row r="54" spans="1:10" ht="75" x14ac:dyDescent="0.25">
      <c r="A54" s="506"/>
      <c r="B54" s="509"/>
      <c r="C54" s="412" t="s">
        <v>182</v>
      </c>
      <c r="D54" s="411">
        <v>40</v>
      </c>
      <c r="E54" s="98" t="s">
        <v>286</v>
      </c>
      <c r="F54" s="417">
        <f>VLOOKUP(E54,$E$7:F48:$F$12,2,0)</f>
        <v>64.319999999999993</v>
      </c>
      <c r="G54" s="119">
        <f t="shared" si="0"/>
        <v>95836800</v>
      </c>
      <c r="H54" s="119">
        <f t="shared" si="1"/>
        <v>164586</v>
      </c>
      <c r="I54" s="119">
        <f t="shared" si="2"/>
        <v>6583440</v>
      </c>
      <c r="J54" s="50"/>
    </row>
    <row r="55" spans="1:10" ht="37.5" x14ac:dyDescent="0.25">
      <c r="A55" s="506"/>
      <c r="B55" s="509"/>
      <c r="C55" s="412" t="s">
        <v>1028</v>
      </c>
      <c r="D55" s="411">
        <v>24</v>
      </c>
      <c r="E55" s="98" t="s">
        <v>286</v>
      </c>
      <c r="F55" s="417">
        <f>VLOOKUP(E55,$E$7:F49:$F$12,2,0)</f>
        <v>64.319999999999993</v>
      </c>
      <c r="G55" s="119">
        <f t="shared" si="0"/>
        <v>95836800</v>
      </c>
      <c r="H55" s="119">
        <f t="shared" si="1"/>
        <v>164586</v>
      </c>
      <c r="I55" s="119">
        <f t="shared" si="2"/>
        <v>3950064</v>
      </c>
      <c r="J55" s="50"/>
    </row>
    <row r="56" spans="1:10" ht="75" x14ac:dyDescent="0.25">
      <c r="A56" s="506"/>
      <c r="B56" s="509"/>
      <c r="C56" s="412" t="s">
        <v>183</v>
      </c>
      <c r="D56" s="411">
        <v>74</v>
      </c>
      <c r="E56" s="98" t="s">
        <v>286</v>
      </c>
      <c r="F56" s="417">
        <f>VLOOKUP(E56,$E$7:F50:$F$12,2,0)</f>
        <v>64.319999999999993</v>
      </c>
      <c r="G56" s="119">
        <f t="shared" si="0"/>
        <v>95836800</v>
      </c>
      <c r="H56" s="119">
        <f t="shared" si="1"/>
        <v>164586</v>
      </c>
      <c r="I56" s="119">
        <f t="shared" si="2"/>
        <v>12179364</v>
      </c>
      <c r="J56" s="50"/>
    </row>
    <row r="57" spans="1:10" ht="56.25" x14ac:dyDescent="0.25">
      <c r="A57" s="506"/>
      <c r="B57" s="509"/>
      <c r="C57" s="412" t="s">
        <v>184</v>
      </c>
      <c r="D57" s="411">
        <v>24</v>
      </c>
      <c r="E57" s="98" t="s">
        <v>286</v>
      </c>
      <c r="F57" s="417">
        <f>VLOOKUP(E57,$E$7:F51:$F$12,2,0)</f>
        <v>64.319999999999993</v>
      </c>
      <c r="G57" s="119">
        <f t="shared" si="0"/>
        <v>95836800</v>
      </c>
      <c r="H57" s="119">
        <f t="shared" si="1"/>
        <v>164586</v>
      </c>
      <c r="I57" s="119">
        <f t="shared" si="2"/>
        <v>3950064</v>
      </c>
      <c r="J57" s="50"/>
    </row>
    <row r="58" spans="1:10" ht="37.5" x14ac:dyDescent="0.25">
      <c r="A58" s="506"/>
      <c r="B58" s="509"/>
      <c r="C58" s="412" t="s">
        <v>185</v>
      </c>
      <c r="D58" s="411">
        <v>21</v>
      </c>
      <c r="E58" s="98" t="s">
        <v>286</v>
      </c>
      <c r="F58" s="417">
        <f>VLOOKUP(E58,$E$7:F52:$F$12,2,0)</f>
        <v>64.319999999999993</v>
      </c>
      <c r="G58" s="119">
        <f t="shared" si="0"/>
        <v>95836800</v>
      </c>
      <c r="H58" s="119">
        <f t="shared" si="1"/>
        <v>164586</v>
      </c>
      <c r="I58" s="119">
        <f t="shared" si="2"/>
        <v>3456306</v>
      </c>
      <c r="J58" s="50"/>
    </row>
    <row r="59" spans="1:10" ht="37.5" x14ac:dyDescent="0.25">
      <c r="A59" s="506"/>
      <c r="B59" s="509"/>
      <c r="C59" s="412" t="s">
        <v>186</v>
      </c>
      <c r="D59" s="411">
        <v>50</v>
      </c>
      <c r="E59" s="98" t="s">
        <v>286</v>
      </c>
      <c r="F59" s="417">
        <f>VLOOKUP(E59,$E$7:F53:$F$12,2,0)</f>
        <v>64.319999999999993</v>
      </c>
      <c r="G59" s="119">
        <f t="shared" si="0"/>
        <v>95836800</v>
      </c>
      <c r="H59" s="119">
        <f t="shared" si="1"/>
        <v>164586</v>
      </c>
      <c r="I59" s="119">
        <f t="shared" si="2"/>
        <v>8229300</v>
      </c>
      <c r="J59" s="50"/>
    </row>
    <row r="60" spans="1:10" ht="37.5" x14ac:dyDescent="0.25">
      <c r="A60" s="507"/>
      <c r="B60" s="510"/>
      <c r="C60" s="412" t="s">
        <v>187</v>
      </c>
      <c r="D60" s="411">
        <v>32</v>
      </c>
      <c r="E60" s="98" t="s">
        <v>286</v>
      </c>
      <c r="F60" s="417">
        <f>VLOOKUP(E60,$E$7:F54:$F$12,2,0)</f>
        <v>64.319999999999993</v>
      </c>
      <c r="G60" s="119">
        <f t="shared" si="0"/>
        <v>95836800</v>
      </c>
      <c r="H60" s="119">
        <f t="shared" si="1"/>
        <v>164586</v>
      </c>
      <c r="I60" s="119">
        <f t="shared" si="2"/>
        <v>5266752</v>
      </c>
      <c r="J60" s="50"/>
    </row>
    <row r="61" spans="1:10" ht="37.5" x14ac:dyDescent="0.25">
      <c r="A61" s="505">
        <v>21</v>
      </c>
      <c r="B61" s="508" t="s">
        <v>202</v>
      </c>
      <c r="C61" s="412" t="s">
        <v>189</v>
      </c>
      <c r="D61" s="411">
        <v>322</v>
      </c>
      <c r="E61" s="98"/>
      <c r="F61" s="417"/>
      <c r="G61" s="119"/>
      <c r="H61" s="119"/>
      <c r="I61" s="119"/>
      <c r="J61" s="50"/>
    </row>
    <row r="62" spans="1:10" ht="75" x14ac:dyDescent="0.25">
      <c r="A62" s="506"/>
      <c r="B62" s="509"/>
      <c r="C62" s="412" t="s">
        <v>190</v>
      </c>
      <c r="D62" s="411">
        <v>16</v>
      </c>
      <c r="E62" s="98" t="s">
        <v>285</v>
      </c>
      <c r="F62" s="417">
        <f>VLOOKUP(E62,$E$7:F56:$F$12,2,0)</f>
        <v>48.72</v>
      </c>
      <c r="G62" s="119">
        <f t="shared" si="0"/>
        <v>72592800</v>
      </c>
      <c r="H62" s="119">
        <f t="shared" si="1"/>
        <v>124667</v>
      </c>
      <c r="I62" s="119">
        <f t="shared" si="2"/>
        <v>1994672</v>
      </c>
      <c r="J62" s="50"/>
    </row>
    <row r="63" spans="1:10" ht="112.5" x14ac:dyDescent="0.25">
      <c r="A63" s="506"/>
      <c r="B63" s="509"/>
      <c r="C63" s="412" t="s">
        <v>191</v>
      </c>
      <c r="D63" s="411">
        <v>72</v>
      </c>
      <c r="E63" s="98" t="s">
        <v>285</v>
      </c>
      <c r="F63" s="417">
        <f>VLOOKUP(E63,$E$7:F57:$F$12,2,0)</f>
        <v>48.72</v>
      </c>
      <c r="G63" s="119">
        <f t="shared" si="0"/>
        <v>72592800</v>
      </c>
      <c r="H63" s="119">
        <f t="shared" si="1"/>
        <v>124667</v>
      </c>
      <c r="I63" s="119">
        <f t="shared" si="2"/>
        <v>8976024</v>
      </c>
      <c r="J63" s="50"/>
    </row>
    <row r="64" spans="1:10" ht="56.25" x14ac:dyDescent="0.25">
      <c r="A64" s="506"/>
      <c r="B64" s="509"/>
      <c r="C64" s="412" t="s">
        <v>192</v>
      </c>
      <c r="D64" s="411">
        <v>32</v>
      </c>
      <c r="E64" s="98" t="s">
        <v>285</v>
      </c>
      <c r="F64" s="417">
        <f>VLOOKUP(E64,$E$7:F58:$F$12,2,0)</f>
        <v>48.72</v>
      </c>
      <c r="G64" s="119">
        <f t="shared" si="0"/>
        <v>72592800</v>
      </c>
      <c r="H64" s="119">
        <f t="shared" si="1"/>
        <v>124667</v>
      </c>
      <c r="I64" s="119">
        <f t="shared" si="2"/>
        <v>3989344</v>
      </c>
      <c r="J64" s="50"/>
    </row>
    <row r="65" spans="1:10" ht="37.5" x14ac:dyDescent="0.25">
      <c r="A65" s="506"/>
      <c r="B65" s="509"/>
      <c r="C65" s="412" t="s">
        <v>193</v>
      </c>
      <c r="D65" s="411">
        <v>8</v>
      </c>
      <c r="E65" s="98" t="s">
        <v>285</v>
      </c>
      <c r="F65" s="417">
        <f>VLOOKUP(E65,$E$7:F59:$F$12,2,0)</f>
        <v>48.72</v>
      </c>
      <c r="G65" s="119">
        <f t="shared" si="0"/>
        <v>72592800</v>
      </c>
      <c r="H65" s="119">
        <f t="shared" si="1"/>
        <v>124667</v>
      </c>
      <c r="I65" s="119">
        <f t="shared" si="2"/>
        <v>997336</v>
      </c>
      <c r="J65" s="50"/>
    </row>
    <row r="66" spans="1:10" ht="150" x14ac:dyDescent="0.25">
      <c r="A66" s="506"/>
      <c r="B66" s="509"/>
      <c r="C66" s="412" t="s">
        <v>194</v>
      </c>
      <c r="D66" s="411">
        <v>40</v>
      </c>
      <c r="E66" s="98" t="s">
        <v>285</v>
      </c>
      <c r="F66" s="417">
        <f>VLOOKUP(E66,$E$7:F60:$F$12,2,0)</f>
        <v>48.72</v>
      </c>
      <c r="G66" s="119">
        <f t="shared" si="0"/>
        <v>72592800</v>
      </c>
      <c r="H66" s="119">
        <f t="shared" si="1"/>
        <v>124667</v>
      </c>
      <c r="I66" s="119">
        <f t="shared" si="2"/>
        <v>4986680</v>
      </c>
      <c r="J66" s="50"/>
    </row>
    <row r="67" spans="1:10" ht="56.25" x14ac:dyDescent="0.25">
      <c r="A67" s="506"/>
      <c r="B67" s="509"/>
      <c r="C67" s="412" t="s">
        <v>195</v>
      </c>
      <c r="D67" s="411">
        <v>16</v>
      </c>
      <c r="E67" s="98" t="s">
        <v>285</v>
      </c>
      <c r="F67" s="417">
        <f>VLOOKUP(E67,$E$7:F61:$F$12,2,0)</f>
        <v>48.72</v>
      </c>
      <c r="G67" s="119">
        <f t="shared" si="0"/>
        <v>72592800</v>
      </c>
      <c r="H67" s="119">
        <f t="shared" si="1"/>
        <v>124667</v>
      </c>
      <c r="I67" s="119">
        <f t="shared" si="2"/>
        <v>1994672</v>
      </c>
      <c r="J67" s="50"/>
    </row>
    <row r="68" spans="1:10" ht="56.25" x14ac:dyDescent="0.25">
      <c r="A68" s="506"/>
      <c r="B68" s="509"/>
      <c r="C68" s="412" t="s">
        <v>196</v>
      </c>
      <c r="D68" s="411">
        <v>16</v>
      </c>
      <c r="E68" s="98" t="s">
        <v>285</v>
      </c>
      <c r="F68" s="417">
        <f>VLOOKUP(E68,$E$7:F62:$F$12,2,0)</f>
        <v>48.72</v>
      </c>
      <c r="G68" s="119">
        <f t="shared" si="0"/>
        <v>72592800</v>
      </c>
      <c r="H68" s="119">
        <f t="shared" si="1"/>
        <v>124667</v>
      </c>
      <c r="I68" s="119">
        <f t="shared" si="2"/>
        <v>1994672</v>
      </c>
      <c r="J68" s="50"/>
    </row>
    <row r="69" spans="1:10" ht="93.75" x14ac:dyDescent="0.25">
      <c r="A69" s="506"/>
      <c r="B69" s="509"/>
      <c r="C69" s="412" t="s">
        <v>197</v>
      </c>
      <c r="D69" s="411">
        <v>24</v>
      </c>
      <c r="E69" s="98" t="s">
        <v>285</v>
      </c>
      <c r="F69" s="417">
        <f>VLOOKUP(E69,$E$7:F63:$F$12,2,0)</f>
        <v>48.72</v>
      </c>
      <c r="G69" s="119">
        <f t="shared" si="0"/>
        <v>72592800</v>
      </c>
      <c r="H69" s="119">
        <f t="shared" si="1"/>
        <v>124667</v>
      </c>
      <c r="I69" s="119">
        <f t="shared" si="2"/>
        <v>2992008</v>
      </c>
      <c r="J69" s="50"/>
    </row>
    <row r="70" spans="1:10" ht="93.75" x14ac:dyDescent="0.25">
      <c r="A70" s="506"/>
      <c r="B70" s="509"/>
      <c r="C70" s="412" t="s">
        <v>198</v>
      </c>
      <c r="D70" s="411">
        <v>24</v>
      </c>
      <c r="E70" s="98" t="s">
        <v>285</v>
      </c>
      <c r="F70" s="417">
        <f>VLOOKUP(E70,$E$7:F64:$F$12,2,0)</f>
        <v>48.72</v>
      </c>
      <c r="G70" s="119">
        <f t="shared" si="0"/>
        <v>72592800</v>
      </c>
      <c r="H70" s="119">
        <f t="shared" si="1"/>
        <v>124667</v>
      </c>
      <c r="I70" s="119">
        <f t="shared" si="2"/>
        <v>2992008</v>
      </c>
      <c r="J70" s="50"/>
    </row>
    <row r="71" spans="1:10" ht="75" x14ac:dyDescent="0.25">
      <c r="A71" s="506"/>
      <c r="B71" s="509"/>
      <c r="C71" s="412" t="s">
        <v>199</v>
      </c>
      <c r="D71" s="411">
        <v>26</v>
      </c>
      <c r="E71" s="98" t="s">
        <v>285</v>
      </c>
      <c r="F71" s="417">
        <f>VLOOKUP(E71,$E$7:F65:$F$12,2,0)</f>
        <v>48.72</v>
      </c>
      <c r="G71" s="119">
        <f t="shared" si="0"/>
        <v>72592800</v>
      </c>
      <c r="H71" s="119">
        <f t="shared" si="1"/>
        <v>124667</v>
      </c>
      <c r="I71" s="119">
        <f t="shared" si="2"/>
        <v>3241342</v>
      </c>
      <c r="J71" s="50"/>
    </row>
    <row r="72" spans="1:10" ht="75" x14ac:dyDescent="0.25">
      <c r="A72" s="506"/>
      <c r="B72" s="509"/>
      <c r="C72" s="412" t="s">
        <v>200</v>
      </c>
      <c r="D72" s="411">
        <v>24</v>
      </c>
      <c r="E72" s="98" t="s">
        <v>285</v>
      </c>
      <c r="F72" s="417">
        <f>VLOOKUP(E72,$E$7:F66:$F$12,2,0)</f>
        <v>48.72</v>
      </c>
      <c r="G72" s="119">
        <f t="shared" ref="G72:G135" si="3">ROUND(F72*1490000,0)</f>
        <v>72592800</v>
      </c>
      <c r="H72" s="119">
        <f t="shared" ref="H72:H135" si="4">ROUND(G72/430*32/52*1.2,0)</f>
        <v>124667</v>
      </c>
      <c r="I72" s="119">
        <f t="shared" ref="I72:I135" si="5">ROUND(D72*H72,0)</f>
        <v>2992008</v>
      </c>
      <c r="J72" s="50"/>
    </row>
    <row r="73" spans="1:10" ht="93.75" x14ac:dyDescent="0.25">
      <c r="A73" s="507"/>
      <c r="B73" s="510"/>
      <c r="C73" s="412" t="s">
        <v>1029</v>
      </c>
      <c r="D73" s="411">
        <v>24</v>
      </c>
      <c r="E73" s="98" t="s">
        <v>285</v>
      </c>
      <c r="F73" s="417">
        <f>VLOOKUP(E73,$E$7:F67:$F$12,2,0)</f>
        <v>48.72</v>
      </c>
      <c r="G73" s="119">
        <f t="shared" si="3"/>
        <v>72592800</v>
      </c>
      <c r="H73" s="119">
        <f t="shared" si="4"/>
        <v>124667</v>
      </c>
      <c r="I73" s="119">
        <f t="shared" si="5"/>
        <v>2992008</v>
      </c>
      <c r="J73" s="50"/>
    </row>
    <row r="74" spans="1:10" ht="56.25" x14ac:dyDescent="0.25">
      <c r="A74" s="505">
        <v>22</v>
      </c>
      <c r="B74" s="508" t="s">
        <v>203</v>
      </c>
      <c r="C74" s="412" t="s">
        <v>204</v>
      </c>
      <c r="D74" s="411">
        <v>502</v>
      </c>
      <c r="E74" s="98"/>
      <c r="F74" s="417"/>
      <c r="G74" s="119"/>
      <c r="H74" s="119"/>
      <c r="I74" s="119"/>
      <c r="J74" s="50"/>
    </row>
    <row r="75" spans="1:10" ht="150" x14ac:dyDescent="0.25">
      <c r="A75" s="506"/>
      <c r="B75" s="509"/>
      <c r="C75" s="412" t="s">
        <v>205</v>
      </c>
      <c r="D75" s="411">
        <v>50</v>
      </c>
      <c r="E75" s="98" t="s">
        <v>284</v>
      </c>
      <c r="F75" s="417">
        <f>VLOOKUP(E75,$E$7:F69:$F$12,2,0)</f>
        <v>59.4</v>
      </c>
      <c r="G75" s="119">
        <f t="shared" si="3"/>
        <v>88506000</v>
      </c>
      <c r="H75" s="119">
        <f t="shared" si="4"/>
        <v>151996</v>
      </c>
      <c r="I75" s="119">
        <f t="shared" si="5"/>
        <v>7599800</v>
      </c>
      <c r="J75" s="50"/>
    </row>
    <row r="76" spans="1:10" ht="56.25" x14ac:dyDescent="0.25">
      <c r="A76" s="506"/>
      <c r="B76" s="509"/>
      <c r="C76" s="412" t="s">
        <v>206</v>
      </c>
      <c r="D76" s="411">
        <v>16</v>
      </c>
      <c r="E76" s="98" t="s">
        <v>284</v>
      </c>
      <c r="F76" s="417">
        <f>VLOOKUP(E76,$E$7:F70:$F$12,2,0)</f>
        <v>59.4</v>
      </c>
      <c r="G76" s="119">
        <f t="shared" si="3"/>
        <v>88506000</v>
      </c>
      <c r="H76" s="119">
        <f t="shared" si="4"/>
        <v>151996</v>
      </c>
      <c r="I76" s="119">
        <f t="shared" si="5"/>
        <v>2431936</v>
      </c>
      <c r="J76" s="50"/>
    </row>
    <row r="77" spans="1:10" ht="37.5" x14ac:dyDescent="0.25">
      <c r="A77" s="506"/>
      <c r="B77" s="509"/>
      <c r="C77" s="412" t="s">
        <v>207</v>
      </c>
      <c r="D77" s="411">
        <v>24</v>
      </c>
      <c r="E77" s="98" t="s">
        <v>284</v>
      </c>
      <c r="F77" s="417">
        <f>VLOOKUP(E77,$E$7:F71:$F$12,2,0)</f>
        <v>59.4</v>
      </c>
      <c r="G77" s="119">
        <f t="shared" si="3"/>
        <v>88506000</v>
      </c>
      <c r="H77" s="119">
        <f t="shared" si="4"/>
        <v>151996</v>
      </c>
      <c r="I77" s="119">
        <f t="shared" si="5"/>
        <v>3647904</v>
      </c>
      <c r="J77" s="50"/>
    </row>
    <row r="78" spans="1:10" ht="75" x14ac:dyDescent="0.25">
      <c r="A78" s="506"/>
      <c r="B78" s="509"/>
      <c r="C78" s="412" t="s">
        <v>208</v>
      </c>
      <c r="D78" s="411">
        <v>21</v>
      </c>
      <c r="E78" s="98" t="s">
        <v>284</v>
      </c>
      <c r="F78" s="417">
        <f>VLOOKUP(E78,$E$7:F72:$F$12,2,0)</f>
        <v>59.4</v>
      </c>
      <c r="G78" s="119">
        <f t="shared" si="3"/>
        <v>88506000</v>
      </c>
      <c r="H78" s="119">
        <f t="shared" si="4"/>
        <v>151996</v>
      </c>
      <c r="I78" s="119">
        <f t="shared" si="5"/>
        <v>3191916</v>
      </c>
      <c r="J78" s="50"/>
    </row>
    <row r="79" spans="1:10" ht="93.75" x14ac:dyDescent="0.25">
      <c r="A79" s="506"/>
      <c r="B79" s="509"/>
      <c r="C79" s="412" t="s">
        <v>209</v>
      </c>
      <c r="D79" s="411">
        <v>48</v>
      </c>
      <c r="E79" s="98" t="s">
        <v>284</v>
      </c>
      <c r="F79" s="417">
        <f>VLOOKUP(E79,$E$7:F73:$F$12,2,0)</f>
        <v>59.4</v>
      </c>
      <c r="G79" s="119">
        <f t="shared" si="3"/>
        <v>88506000</v>
      </c>
      <c r="H79" s="119">
        <f t="shared" si="4"/>
        <v>151996</v>
      </c>
      <c r="I79" s="119">
        <f t="shared" si="5"/>
        <v>7295808</v>
      </c>
      <c r="J79" s="50"/>
    </row>
    <row r="80" spans="1:10" ht="37.5" x14ac:dyDescent="0.25">
      <c r="A80" s="506"/>
      <c r="B80" s="509"/>
      <c r="C80" s="412" t="s">
        <v>210</v>
      </c>
      <c r="D80" s="411">
        <v>40</v>
      </c>
      <c r="E80" s="98" t="s">
        <v>284</v>
      </c>
      <c r="F80" s="417">
        <f>VLOOKUP(E80,$E$7:F74:$F$12,2,0)</f>
        <v>59.4</v>
      </c>
      <c r="G80" s="119">
        <f t="shared" si="3"/>
        <v>88506000</v>
      </c>
      <c r="H80" s="119">
        <f t="shared" si="4"/>
        <v>151996</v>
      </c>
      <c r="I80" s="119">
        <f t="shared" si="5"/>
        <v>6079840</v>
      </c>
      <c r="J80" s="50"/>
    </row>
    <row r="81" spans="1:10" ht="37.5" x14ac:dyDescent="0.25">
      <c r="A81" s="506"/>
      <c r="B81" s="509"/>
      <c r="C81" s="412" t="s">
        <v>211</v>
      </c>
      <c r="D81" s="411">
        <v>16</v>
      </c>
      <c r="E81" s="98" t="s">
        <v>284</v>
      </c>
      <c r="F81" s="417">
        <f>VLOOKUP(E81,$E$7:F75:$F$12,2,0)</f>
        <v>59.4</v>
      </c>
      <c r="G81" s="119">
        <f t="shared" si="3"/>
        <v>88506000</v>
      </c>
      <c r="H81" s="119">
        <f t="shared" si="4"/>
        <v>151996</v>
      </c>
      <c r="I81" s="119">
        <f t="shared" si="5"/>
        <v>2431936</v>
      </c>
      <c r="J81" s="50"/>
    </row>
    <row r="82" spans="1:10" ht="75" x14ac:dyDescent="0.25">
      <c r="A82" s="506"/>
      <c r="B82" s="509"/>
      <c r="C82" s="412" t="s">
        <v>1030</v>
      </c>
      <c r="D82" s="411">
        <v>41</v>
      </c>
      <c r="E82" s="98" t="s">
        <v>284</v>
      </c>
      <c r="F82" s="417">
        <f>VLOOKUP(E82,$E$7:F76:$F$12,2,0)</f>
        <v>59.4</v>
      </c>
      <c r="G82" s="119">
        <f t="shared" si="3"/>
        <v>88506000</v>
      </c>
      <c r="H82" s="119">
        <f t="shared" si="4"/>
        <v>151996</v>
      </c>
      <c r="I82" s="119">
        <f t="shared" si="5"/>
        <v>6231836</v>
      </c>
      <c r="J82" s="50"/>
    </row>
    <row r="83" spans="1:10" ht="93.75" x14ac:dyDescent="0.25">
      <c r="A83" s="506"/>
      <c r="B83" s="509"/>
      <c r="C83" s="412" t="s">
        <v>212</v>
      </c>
      <c r="D83" s="411">
        <v>40</v>
      </c>
      <c r="E83" s="98" t="s">
        <v>284</v>
      </c>
      <c r="F83" s="417">
        <f>VLOOKUP(E83,$E$7:F77:$F$12,2,0)</f>
        <v>59.4</v>
      </c>
      <c r="G83" s="119">
        <f t="shared" si="3"/>
        <v>88506000</v>
      </c>
      <c r="H83" s="119">
        <f t="shared" si="4"/>
        <v>151996</v>
      </c>
      <c r="I83" s="119">
        <f t="shared" si="5"/>
        <v>6079840</v>
      </c>
      <c r="J83" s="50"/>
    </row>
    <row r="84" spans="1:10" ht="37.5" x14ac:dyDescent="0.25">
      <c r="A84" s="506"/>
      <c r="B84" s="509"/>
      <c r="C84" s="412" t="s">
        <v>1031</v>
      </c>
      <c r="D84" s="411">
        <v>16</v>
      </c>
      <c r="E84" s="98" t="s">
        <v>284</v>
      </c>
      <c r="F84" s="417">
        <f>VLOOKUP(E84,$E$7:F78:$F$12,2,0)</f>
        <v>59.4</v>
      </c>
      <c r="G84" s="119">
        <f t="shared" si="3"/>
        <v>88506000</v>
      </c>
      <c r="H84" s="119">
        <f t="shared" si="4"/>
        <v>151996</v>
      </c>
      <c r="I84" s="119">
        <f t="shared" si="5"/>
        <v>2431936</v>
      </c>
      <c r="J84" s="50"/>
    </row>
    <row r="85" spans="1:10" ht="56.25" x14ac:dyDescent="0.25">
      <c r="A85" s="506"/>
      <c r="B85" s="509"/>
      <c r="C85" s="412" t="s">
        <v>213</v>
      </c>
      <c r="D85" s="411">
        <v>8</v>
      </c>
      <c r="E85" s="98" t="s">
        <v>284</v>
      </c>
      <c r="F85" s="417">
        <f>VLOOKUP(E85,$E$7:F79:$F$12,2,0)</f>
        <v>59.4</v>
      </c>
      <c r="G85" s="119">
        <f t="shared" si="3"/>
        <v>88506000</v>
      </c>
      <c r="H85" s="119">
        <f t="shared" si="4"/>
        <v>151996</v>
      </c>
      <c r="I85" s="119">
        <f t="shared" si="5"/>
        <v>1215968</v>
      </c>
      <c r="J85" s="50"/>
    </row>
    <row r="86" spans="1:10" ht="56.25" x14ac:dyDescent="0.25">
      <c r="A86" s="506"/>
      <c r="B86" s="509"/>
      <c r="C86" s="412" t="s">
        <v>214</v>
      </c>
      <c r="D86" s="411">
        <v>40</v>
      </c>
      <c r="E86" s="98" t="s">
        <v>284</v>
      </c>
      <c r="F86" s="417">
        <f>VLOOKUP(E86,$E$7:F80:$F$12,2,0)</f>
        <v>59.4</v>
      </c>
      <c r="G86" s="119">
        <f t="shared" si="3"/>
        <v>88506000</v>
      </c>
      <c r="H86" s="119">
        <f t="shared" si="4"/>
        <v>151996</v>
      </c>
      <c r="I86" s="119">
        <f t="shared" si="5"/>
        <v>6079840</v>
      </c>
      <c r="J86" s="50"/>
    </row>
    <row r="87" spans="1:10" ht="18.75" x14ac:dyDescent="0.25">
      <c r="A87" s="506"/>
      <c r="B87" s="509"/>
      <c r="C87" s="412" t="s">
        <v>215</v>
      </c>
      <c r="D87" s="411">
        <v>20</v>
      </c>
      <c r="E87" s="98" t="s">
        <v>284</v>
      </c>
      <c r="F87" s="417">
        <f>VLOOKUP(E87,$E$7:F81:$F$12,2,0)</f>
        <v>59.4</v>
      </c>
      <c r="G87" s="119">
        <f t="shared" si="3"/>
        <v>88506000</v>
      </c>
      <c r="H87" s="119">
        <f t="shared" si="4"/>
        <v>151996</v>
      </c>
      <c r="I87" s="119">
        <f t="shared" si="5"/>
        <v>3039920</v>
      </c>
      <c r="J87" s="50"/>
    </row>
    <row r="88" spans="1:10" ht="56.25" x14ac:dyDescent="0.25">
      <c r="A88" s="506"/>
      <c r="B88" s="509"/>
      <c r="C88" s="412" t="s">
        <v>1032</v>
      </c>
      <c r="D88" s="411">
        <v>32</v>
      </c>
      <c r="E88" s="98" t="s">
        <v>284</v>
      </c>
      <c r="F88" s="417">
        <f>VLOOKUP(E88,$E$7:F82:$F$12,2,0)</f>
        <v>59.4</v>
      </c>
      <c r="G88" s="119">
        <f t="shared" si="3"/>
        <v>88506000</v>
      </c>
      <c r="H88" s="119">
        <f t="shared" si="4"/>
        <v>151996</v>
      </c>
      <c r="I88" s="119">
        <f t="shared" si="5"/>
        <v>4863872</v>
      </c>
      <c r="J88" s="50"/>
    </row>
    <row r="89" spans="1:10" ht="75" x14ac:dyDescent="0.25">
      <c r="A89" s="506"/>
      <c r="B89" s="509"/>
      <c r="C89" s="412" t="s">
        <v>216</v>
      </c>
      <c r="D89" s="411">
        <v>32</v>
      </c>
      <c r="E89" s="98" t="s">
        <v>284</v>
      </c>
      <c r="F89" s="417">
        <f>VLOOKUP(E89,$E$7:F83:$F$12,2,0)</f>
        <v>59.4</v>
      </c>
      <c r="G89" s="119">
        <f t="shared" si="3"/>
        <v>88506000</v>
      </c>
      <c r="H89" s="119">
        <f t="shared" si="4"/>
        <v>151996</v>
      </c>
      <c r="I89" s="119">
        <f t="shared" si="5"/>
        <v>4863872</v>
      </c>
      <c r="J89" s="50"/>
    </row>
    <row r="90" spans="1:10" ht="56.25" x14ac:dyDescent="0.25">
      <c r="A90" s="506"/>
      <c r="B90" s="509"/>
      <c r="C90" s="412" t="s">
        <v>217</v>
      </c>
      <c r="D90" s="411">
        <v>34</v>
      </c>
      <c r="E90" s="98" t="s">
        <v>284</v>
      </c>
      <c r="F90" s="417">
        <f>VLOOKUP(E90,$E$7:F84:$F$12,2,0)</f>
        <v>59.4</v>
      </c>
      <c r="G90" s="119">
        <f t="shared" si="3"/>
        <v>88506000</v>
      </c>
      <c r="H90" s="119">
        <f t="shared" si="4"/>
        <v>151996</v>
      </c>
      <c r="I90" s="119">
        <f t="shared" si="5"/>
        <v>5167864</v>
      </c>
      <c r="J90" s="50"/>
    </row>
    <row r="91" spans="1:10" ht="75" x14ac:dyDescent="0.25">
      <c r="A91" s="507"/>
      <c r="B91" s="510"/>
      <c r="C91" s="412" t="s">
        <v>1033</v>
      </c>
      <c r="D91" s="411">
        <v>24</v>
      </c>
      <c r="E91" s="98" t="s">
        <v>284</v>
      </c>
      <c r="F91" s="417">
        <f>VLOOKUP(E91,$E$7:F85:$F$12,2,0)</f>
        <v>59.4</v>
      </c>
      <c r="G91" s="119">
        <f t="shared" si="3"/>
        <v>88506000</v>
      </c>
      <c r="H91" s="119">
        <f t="shared" si="4"/>
        <v>151996</v>
      </c>
      <c r="I91" s="119">
        <f t="shared" si="5"/>
        <v>3647904</v>
      </c>
      <c r="J91" s="50"/>
    </row>
    <row r="92" spans="1:10" ht="37.5" x14ac:dyDescent="0.25">
      <c r="A92" s="505">
        <v>23</v>
      </c>
      <c r="B92" s="508" t="s">
        <v>220</v>
      </c>
      <c r="C92" s="412" t="s">
        <v>1034</v>
      </c>
      <c r="D92" s="411">
        <v>122</v>
      </c>
      <c r="E92" s="98"/>
      <c r="F92" s="417"/>
      <c r="G92" s="119"/>
      <c r="H92" s="119"/>
      <c r="I92" s="119"/>
      <c r="J92" s="50"/>
    </row>
    <row r="93" spans="1:10" ht="37.5" x14ac:dyDescent="0.25">
      <c r="A93" s="506"/>
      <c r="B93" s="509"/>
      <c r="C93" s="412" t="s">
        <v>218</v>
      </c>
      <c r="D93" s="411">
        <v>32</v>
      </c>
      <c r="E93" s="98" t="s">
        <v>286</v>
      </c>
      <c r="F93" s="417">
        <f>VLOOKUP(E93,$E$7:F87:$F$12,2,0)</f>
        <v>64.319999999999993</v>
      </c>
      <c r="G93" s="119">
        <f t="shared" si="3"/>
        <v>95836800</v>
      </c>
      <c r="H93" s="119">
        <f t="shared" si="4"/>
        <v>164586</v>
      </c>
      <c r="I93" s="119">
        <f t="shared" si="5"/>
        <v>5266752</v>
      </c>
      <c r="J93" s="50"/>
    </row>
    <row r="94" spans="1:10" ht="75" x14ac:dyDescent="0.25">
      <c r="A94" s="506"/>
      <c r="B94" s="509"/>
      <c r="C94" s="412" t="s">
        <v>1035</v>
      </c>
      <c r="D94" s="411">
        <v>45</v>
      </c>
      <c r="E94" s="98" t="s">
        <v>286</v>
      </c>
      <c r="F94" s="417">
        <f>VLOOKUP(E94,$E$7:F88:$F$12,2,0)</f>
        <v>64.319999999999993</v>
      </c>
      <c r="G94" s="119">
        <f t="shared" si="3"/>
        <v>95836800</v>
      </c>
      <c r="H94" s="119">
        <f t="shared" si="4"/>
        <v>164586</v>
      </c>
      <c r="I94" s="119">
        <f t="shared" si="5"/>
        <v>7406370</v>
      </c>
      <c r="J94" s="50"/>
    </row>
    <row r="95" spans="1:10" ht="93.75" x14ac:dyDescent="0.25">
      <c r="A95" s="507"/>
      <c r="B95" s="510"/>
      <c r="C95" s="412" t="s">
        <v>219</v>
      </c>
      <c r="D95" s="411">
        <v>45</v>
      </c>
      <c r="E95" s="98" t="s">
        <v>286</v>
      </c>
      <c r="F95" s="417">
        <f>VLOOKUP(E95,$E$7:F89:$F$12,2,0)</f>
        <v>64.319999999999993</v>
      </c>
      <c r="G95" s="119">
        <f t="shared" si="3"/>
        <v>95836800</v>
      </c>
      <c r="H95" s="119">
        <f t="shared" si="4"/>
        <v>164586</v>
      </c>
      <c r="I95" s="119">
        <f t="shared" si="5"/>
        <v>7406370</v>
      </c>
      <c r="J95" s="50"/>
    </row>
    <row r="96" spans="1:10" ht="56.25" x14ac:dyDescent="0.25">
      <c r="A96" s="505">
        <v>24</v>
      </c>
      <c r="B96" s="508" t="s">
        <v>225</v>
      </c>
      <c r="C96" s="412" t="s">
        <v>1036</v>
      </c>
      <c r="D96" s="411">
        <v>127</v>
      </c>
      <c r="E96" s="98" t="s">
        <v>286</v>
      </c>
      <c r="F96" s="417">
        <f>VLOOKUP(E96,$E$7:F90:$F$12,2,0)</f>
        <v>64.319999999999993</v>
      </c>
      <c r="G96" s="119">
        <f t="shared" si="3"/>
        <v>95836800</v>
      </c>
      <c r="H96" s="119">
        <f t="shared" si="4"/>
        <v>164586</v>
      </c>
      <c r="I96" s="119">
        <f t="shared" si="5"/>
        <v>20902422</v>
      </c>
      <c r="J96" s="50"/>
    </row>
    <row r="97" spans="1:10" ht="56.25" x14ac:dyDescent="0.25">
      <c r="A97" s="506"/>
      <c r="B97" s="509"/>
      <c r="C97" s="412" t="s">
        <v>221</v>
      </c>
      <c r="D97" s="411">
        <v>45</v>
      </c>
      <c r="E97" s="98" t="s">
        <v>286</v>
      </c>
      <c r="F97" s="417">
        <f>VLOOKUP(E97,$E$7:F91:$F$12,2,0)</f>
        <v>64.319999999999993</v>
      </c>
      <c r="G97" s="119">
        <f t="shared" si="3"/>
        <v>95836800</v>
      </c>
      <c r="H97" s="119">
        <f t="shared" si="4"/>
        <v>164586</v>
      </c>
      <c r="I97" s="119">
        <f t="shared" si="5"/>
        <v>7406370</v>
      </c>
      <c r="J97" s="50"/>
    </row>
    <row r="98" spans="1:10" ht="131.25" x14ac:dyDescent="0.25">
      <c r="A98" s="506"/>
      <c r="B98" s="509"/>
      <c r="C98" s="412" t="s">
        <v>222</v>
      </c>
      <c r="D98" s="411">
        <v>34</v>
      </c>
      <c r="E98" s="98" t="s">
        <v>286</v>
      </c>
      <c r="F98" s="417">
        <f>VLOOKUP(E98,$E$7:F92:$F$12,2,0)</f>
        <v>64.319999999999993</v>
      </c>
      <c r="G98" s="119">
        <f t="shared" si="3"/>
        <v>95836800</v>
      </c>
      <c r="H98" s="119">
        <f t="shared" si="4"/>
        <v>164586</v>
      </c>
      <c r="I98" s="119">
        <f t="shared" si="5"/>
        <v>5595924</v>
      </c>
      <c r="J98" s="50"/>
    </row>
    <row r="99" spans="1:10" ht="37.5" x14ac:dyDescent="0.25">
      <c r="A99" s="506"/>
      <c r="B99" s="509"/>
      <c r="C99" s="412" t="s">
        <v>223</v>
      </c>
      <c r="D99" s="411">
        <v>16</v>
      </c>
      <c r="E99" s="98" t="s">
        <v>286</v>
      </c>
      <c r="F99" s="417">
        <f>VLOOKUP(E99,$E$7:F93:$F$12,2,0)</f>
        <v>64.319999999999993</v>
      </c>
      <c r="G99" s="119">
        <f t="shared" si="3"/>
        <v>95836800</v>
      </c>
      <c r="H99" s="119">
        <f t="shared" si="4"/>
        <v>164586</v>
      </c>
      <c r="I99" s="119">
        <f t="shared" si="5"/>
        <v>2633376</v>
      </c>
      <c r="J99" s="50"/>
    </row>
    <row r="100" spans="1:10" ht="75" x14ac:dyDescent="0.25">
      <c r="A100" s="506"/>
      <c r="B100" s="509"/>
      <c r="C100" s="412" t="s">
        <v>1037</v>
      </c>
      <c r="D100" s="411">
        <v>16</v>
      </c>
      <c r="E100" s="98" t="s">
        <v>286</v>
      </c>
      <c r="F100" s="417">
        <f>VLOOKUP(E100,$E$7:F94:$F$12,2,0)</f>
        <v>64.319999999999993</v>
      </c>
      <c r="G100" s="119">
        <f t="shared" si="3"/>
        <v>95836800</v>
      </c>
      <c r="H100" s="119">
        <f t="shared" si="4"/>
        <v>164586</v>
      </c>
      <c r="I100" s="119">
        <f t="shared" si="5"/>
        <v>2633376</v>
      </c>
      <c r="J100" s="50"/>
    </row>
    <row r="101" spans="1:10" ht="75" x14ac:dyDescent="0.25">
      <c r="A101" s="507"/>
      <c r="B101" s="510"/>
      <c r="C101" s="412" t="s">
        <v>224</v>
      </c>
      <c r="D101" s="411">
        <v>16</v>
      </c>
      <c r="E101" s="98" t="s">
        <v>286</v>
      </c>
      <c r="F101" s="417">
        <f>VLOOKUP(E101,$E$7:F95:$F$12,2,0)</f>
        <v>64.319999999999993</v>
      </c>
      <c r="G101" s="119">
        <f t="shared" si="3"/>
        <v>95836800</v>
      </c>
      <c r="H101" s="119">
        <f t="shared" si="4"/>
        <v>164586</v>
      </c>
      <c r="I101" s="119">
        <f t="shared" si="5"/>
        <v>2633376</v>
      </c>
      <c r="J101" s="50"/>
    </row>
    <row r="102" spans="1:10" ht="37.5" x14ac:dyDescent="0.25">
      <c r="A102" s="459">
        <v>25</v>
      </c>
      <c r="B102" s="458" t="s">
        <v>227</v>
      </c>
      <c r="C102" s="412" t="s">
        <v>226</v>
      </c>
      <c r="D102" s="411">
        <v>82</v>
      </c>
      <c r="E102" s="98" t="s">
        <v>285</v>
      </c>
      <c r="F102" s="417">
        <f>VLOOKUP(E102,$E$7:F96:$F$12,2,0)</f>
        <v>48.72</v>
      </c>
      <c r="G102" s="119">
        <f t="shared" si="3"/>
        <v>72592800</v>
      </c>
      <c r="H102" s="119">
        <f t="shared" si="4"/>
        <v>124667</v>
      </c>
      <c r="I102" s="119">
        <f t="shared" si="5"/>
        <v>10222694</v>
      </c>
      <c r="J102" s="50"/>
    </row>
    <row r="103" spans="1:10" ht="37.5" x14ac:dyDescent="0.25">
      <c r="A103" s="505">
        <v>26</v>
      </c>
      <c r="B103" s="508" t="s">
        <v>228</v>
      </c>
      <c r="C103" s="412" t="s">
        <v>229</v>
      </c>
      <c r="D103" s="411">
        <v>614</v>
      </c>
      <c r="E103" s="98"/>
      <c r="F103" s="417"/>
      <c r="G103" s="119"/>
      <c r="H103" s="119"/>
      <c r="I103" s="119"/>
      <c r="J103" s="50"/>
    </row>
    <row r="104" spans="1:10" ht="37.5" x14ac:dyDescent="0.25">
      <c r="A104" s="506"/>
      <c r="B104" s="509"/>
      <c r="C104" s="412" t="s">
        <v>230</v>
      </c>
      <c r="D104" s="411">
        <v>48</v>
      </c>
      <c r="E104" s="98" t="s">
        <v>283</v>
      </c>
      <c r="F104" s="417">
        <f>VLOOKUP(E104,$E$7:F98:$F$12,2,0)</f>
        <v>73.56</v>
      </c>
      <c r="G104" s="119">
        <f t="shared" si="3"/>
        <v>109604400</v>
      </c>
      <c r="H104" s="119">
        <f t="shared" si="4"/>
        <v>188229</v>
      </c>
      <c r="I104" s="119">
        <f t="shared" si="5"/>
        <v>9034992</v>
      </c>
      <c r="J104" s="50"/>
    </row>
    <row r="105" spans="1:10" ht="112.5" x14ac:dyDescent="0.25">
      <c r="A105" s="506"/>
      <c r="B105" s="509"/>
      <c r="C105" s="412" t="s">
        <v>231</v>
      </c>
      <c r="D105" s="411">
        <v>58</v>
      </c>
      <c r="E105" s="98" t="s">
        <v>285</v>
      </c>
      <c r="F105" s="417">
        <f>VLOOKUP(E105,$E$7:F99:$F$12,2,0)</f>
        <v>48.72</v>
      </c>
      <c r="G105" s="119">
        <f t="shared" si="3"/>
        <v>72592800</v>
      </c>
      <c r="H105" s="119">
        <f t="shared" si="4"/>
        <v>124667</v>
      </c>
      <c r="I105" s="119">
        <f t="shared" si="5"/>
        <v>7230686</v>
      </c>
      <c r="J105" s="50"/>
    </row>
    <row r="106" spans="1:10" ht="37.5" x14ac:dyDescent="0.25">
      <c r="A106" s="506"/>
      <c r="B106" s="509"/>
      <c r="C106" s="412" t="s">
        <v>232</v>
      </c>
      <c r="D106" s="411">
        <v>48</v>
      </c>
      <c r="E106" s="98" t="s">
        <v>286</v>
      </c>
      <c r="F106" s="417">
        <f>VLOOKUP(E106,$E$7:F100:$F$12,2,0)</f>
        <v>64.319999999999993</v>
      </c>
      <c r="G106" s="119">
        <f t="shared" si="3"/>
        <v>95836800</v>
      </c>
      <c r="H106" s="119">
        <f t="shared" si="4"/>
        <v>164586</v>
      </c>
      <c r="I106" s="119">
        <f t="shared" si="5"/>
        <v>7900128</v>
      </c>
      <c r="J106" s="50"/>
    </row>
    <row r="107" spans="1:10" ht="75" x14ac:dyDescent="0.25">
      <c r="A107" s="506"/>
      <c r="B107" s="509"/>
      <c r="C107" s="412" t="s">
        <v>1038</v>
      </c>
      <c r="D107" s="411">
        <v>64</v>
      </c>
      <c r="E107" s="98" t="s">
        <v>286</v>
      </c>
      <c r="F107" s="417">
        <f>VLOOKUP(E107,$E$7:F101:$F$12,2,0)</f>
        <v>64.319999999999993</v>
      </c>
      <c r="G107" s="119">
        <f t="shared" si="3"/>
        <v>95836800</v>
      </c>
      <c r="H107" s="119">
        <f t="shared" si="4"/>
        <v>164586</v>
      </c>
      <c r="I107" s="119">
        <f t="shared" si="5"/>
        <v>10533504</v>
      </c>
      <c r="J107" s="50"/>
    </row>
    <row r="108" spans="1:10" ht="75" x14ac:dyDescent="0.25">
      <c r="A108" s="506"/>
      <c r="B108" s="509"/>
      <c r="C108" s="412" t="s">
        <v>1039</v>
      </c>
      <c r="D108" s="411">
        <v>60</v>
      </c>
      <c r="E108" s="98" t="s">
        <v>284</v>
      </c>
      <c r="F108" s="417">
        <f>VLOOKUP(E108,$E$7:F102:$F$12,2,0)</f>
        <v>59.4</v>
      </c>
      <c r="G108" s="119">
        <f t="shared" si="3"/>
        <v>88506000</v>
      </c>
      <c r="H108" s="119">
        <f t="shared" si="4"/>
        <v>151996</v>
      </c>
      <c r="I108" s="119">
        <f t="shared" si="5"/>
        <v>9119760</v>
      </c>
      <c r="J108" s="50"/>
    </row>
    <row r="109" spans="1:10" ht="56.25" x14ac:dyDescent="0.25">
      <c r="A109" s="506"/>
      <c r="B109" s="509"/>
      <c r="C109" s="412" t="s">
        <v>233</v>
      </c>
      <c r="D109" s="411">
        <v>48</v>
      </c>
      <c r="E109" s="98" t="s">
        <v>284</v>
      </c>
      <c r="F109" s="417">
        <f>VLOOKUP(E109,$E$7:F103:$F$12,2,0)</f>
        <v>59.4</v>
      </c>
      <c r="G109" s="119">
        <f t="shared" si="3"/>
        <v>88506000</v>
      </c>
      <c r="H109" s="119">
        <f t="shared" si="4"/>
        <v>151996</v>
      </c>
      <c r="I109" s="119">
        <f t="shared" si="5"/>
        <v>7295808</v>
      </c>
      <c r="J109" s="50"/>
    </row>
    <row r="110" spans="1:10" ht="93.75" x14ac:dyDescent="0.25">
      <c r="A110" s="506"/>
      <c r="B110" s="509"/>
      <c r="C110" s="412" t="s">
        <v>1040</v>
      </c>
      <c r="D110" s="411">
        <v>48</v>
      </c>
      <c r="E110" s="98" t="s">
        <v>284</v>
      </c>
      <c r="F110" s="417">
        <f>VLOOKUP(E110,$E$7:F104:$F$12,2,0)</f>
        <v>59.4</v>
      </c>
      <c r="G110" s="119">
        <f t="shared" si="3"/>
        <v>88506000</v>
      </c>
      <c r="H110" s="119">
        <f t="shared" si="4"/>
        <v>151996</v>
      </c>
      <c r="I110" s="119">
        <f t="shared" si="5"/>
        <v>7295808</v>
      </c>
      <c r="J110" s="50"/>
    </row>
    <row r="111" spans="1:10" ht="56.25" x14ac:dyDescent="0.25">
      <c r="A111" s="506"/>
      <c r="B111" s="509"/>
      <c r="C111" s="412" t="s">
        <v>1041</v>
      </c>
      <c r="D111" s="411">
        <v>48</v>
      </c>
      <c r="E111" s="98" t="s">
        <v>285</v>
      </c>
      <c r="F111" s="417">
        <f>VLOOKUP(E111,$E$7:F105:$F$12,2,0)</f>
        <v>48.72</v>
      </c>
      <c r="G111" s="119">
        <f t="shared" si="3"/>
        <v>72592800</v>
      </c>
      <c r="H111" s="119">
        <f t="shared" si="4"/>
        <v>124667</v>
      </c>
      <c r="I111" s="119">
        <f t="shared" si="5"/>
        <v>5984016</v>
      </c>
      <c r="J111" s="50"/>
    </row>
    <row r="112" spans="1:10" ht="37.5" x14ac:dyDescent="0.25">
      <c r="A112" s="506"/>
      <c r="B112" s="509"/>
      <c r="C112" s="412" t="s">
        <v>234</v>
      </c>
      <c r="D112" s="411">
        <v>48</v>
      </c>
      <c r="E112" s="98" t="s">
        <v>285</v>
      </c>
      <c r="F112" s="417">
        <f>VLOOKUP(E112,$E$7:F106:$F$12,2,0)</f>
        <v>48.72</v>
      </c>
      <c r="G112" s="119">
        <f t="shared" si="3"/>
        <v>72592800</v>
      </c>
      <c r="H112" s="119">
        <f t="shared" si="4"/>
        <v>124667</v>
      </c>
      <c r="I112" s="119">
        <f t="shared" si="5"/>
        <v>5984016</v>
      </c>
      <c r="J112" s="50"/>
    </row>
    <row r="113" spans="1:10" ht="56.25" x14ac:dyDescent="0.25">
      <c r="A113" s="506"/>
      <c r="B113" s="509"/>
      <c r="C113" s="412" t="s">
        <v>1042</v>
      </c>
      <c r="D113" s="411">
        <v>48</v>
      </c>
      <c r="E113" s="98" t="s">
        <v>286</v>
      </c>
      <c r="F113" s="417">
        <f>VLOOKUP(E113,$E$7:F107:$F$12,2,0)</f>
        <v>64.319999999999993</v>
      </c>
      <c r="G113" s="119">
        <f t="shared" si="3"/>
        <v>95836800</v>
      </c>
      <c r="H113" s="119">
        <f t="shared" si="4"/>
        <v>164586</v>
      </c>
      <c r="I113" s="119">
        <f t="shared" si="5"/>
        <v>7900128</v>
      </c>
      <c r="J113" s="50"/>
    </row>
    <row r="114" spans="1:10" ht="37.5" x14ac:dyDescent="0.25">
      <c r="A114" s="506"/>
      <c r="B114" s="509"/>
      <c r="C114" s="412" t="s">
        <v>235</v>
      </c>
      <c r="D114" s="411">
        <v>48</v>
      </c>
      <c r="E114" s="98" t="s">
        <v>286</v>
      </c>
      <c r="F114" s="417">
        <f>VLOOKUP(E114,$E$7:F108:$F$12,2,0)</f>
        <v>64.319999999999993</v>
      </c>
      <c r="G114" s="119">
        <f t="shared" si="3"/>
        <v>95836800</v>
      </c>
      <c r="H114" s="119">
        <f t="shared" si="4"/>
        <v>164586</v>
      </c>
      <c r="I114" s="119">
        <f t="shared" si="5"/>
        <v>7900128</v>
      </c>
      <c r="J114" s="50"/>
    </row>
    <row r="115" spans="1:10" ht="93.75" x14ac:dyDescent="0.25">
      <c r="A115" s="507"/>
      <c r="B115" s="510"/>
      <c r="C115" s="412" t="s">
        <v>236</v>
      </c>
      <c r="D115" s="411">
        <v>48</v>
      </c>
      <c r="E115" s="98" t="s">
        <v>286</v>
      </c>
      <c r="F115" s="417">
        <f>VLOOKUP(E115,$E$7:F109:$F$12,2,0)</f>
        <v>64.319999999999993</v>
      </c>
      <c r="G115" s="119">
        <f t="shared" si="3"/>
        <v>95836800</v>
      </c>
      <c r="H115" s="119">
        <f t="shared" si="4"/>
        <v>164586</v>
      </c>
      <c r="I115" s="119">
        <f t="shared" si="5"/>
        <v>7900128</v>
      </c>
      <c r="J115" s="50"/>
    </row>
    <row r="116" spans="1:10" ht="56.25" x14ac:dyDescent="0.25">
      <c r="A116" s="505">
        <v>27</v>
      </c>
      <c r="B116" s="508" t="s">
        <v>239</v>
      </c>
      <c r="C116" s="412" t="s">
        <v>237</v>
      </c>
      <c r="D116" s="411">
        <v>288</v>
      </c>
      <c r="E116" s="98"/>
      <c r="F116" s="417"/>
      <c r="G116" s="119"/>
      <c r="H116" s="119"/>
      <c r="I116" s="119"/>
      <c r="J116" s="50"/>
    </row>
    <row r="117" spans="1:10" ht="18.75" x14ac:dyDescent="0.25">
      <c r="A117" s="506"/>
      <c r="B117" s="509"/>
      <c r="C117" s="412" t="s">
        <v>238</v>
      </c>
      <c r="D117" s="411">
        <v>40</v>
      </c>
      <c r="E117" s="98" t="s">
        <v>285</v>
      </c>
      <c r="F117" s="417">
        <f>VLOOKUP(E117,$E$7:F111:$F$12,2,0)</f>
        <v>48.72</v>
      </c>
      <c r="G117" s="119">
        <f t="shared" si="3"/>
        <v>72592800</v>
      </c>
      <c r="H117" s="119">
        <f t="shared" si="4"/>
        <v>124667</v>
      </c>
      <c r="I117" s="119">
        <f t="shared" si="5"/>
        <v>4986680</v>
      </c>
      <c r="J117" s="50"/>
    </row>
    <row r="118" spans="1:10" ht="37.5" x14ac:dyDescent="0.25">
      <c r="A118" s="506"/>
      <c r="B118" s="509"/>
      <c r="C118" s="412" t="s">
        <v>1043</v>
      </c>
      <c r="D118" s="411">
        <v>48</v>
      </c>
      <c r="E118" s="98" t="s">
        <v>285</v>
      </c>
      <c r="F118" s="417">
        <f>VLOOKUP(E118,$E$7:F112:$F$12,2,0)</f>
        <v>48.72</v>
      </c>
      <c r="G118" s="119">
        <f t="shared" si="3"/>
        <v>72592800</v>
      </c>
      <c r="H118" s="119">
        <f t="shared" si="4"/>
        <v>124667</v>
      </c>
      <c r="I118" s="119">
        <f t="shared" si="5"/>
        <v>5984016</v>
      </c>
      <c r="J118" s="50"/>
    </row>
    <row r="119" spans="1:10" ht="75" x14ac:dyDescent="0.25">
      <c r="A119" s="506"/>
      <c r="B119" s="509"/>
      <c r="C119" s="412" t="s">
        <v>240</v>
      </c>
      <c r="D119" s="411">
        <v>56</v>
      </c>
      <c r="E119" s="98" t="s">
        <v>285</v>
      </c>
      <c r="F119" s="417">
        <f>VLOOKUP(E119,$E$7:F113:$F$12,2,0)</f>
        <v>48.72</v>
      </c>
      <c r="G119" s="119">
        <f t="shared" si="3"/>
        <v>72592800</v>
      </c>
      <c r="H119" s="119">
        <f t="shared" si="4"/>
        <v>124667</v>
      </c>
      <c r="I119" s="119">
        <f t="shared" si="5"/>
        <v>6981352</v>
      </c>
      <c r="J119" s="50"/>
    </row>
    <row r="120" spans="1:10" ht="56.25" x14ac:dyDescent="0.25">
      <c r="A120" s="506"/>
      <c r="B120" s="509"/>
      <c r="C120" s="412" t="s">
        <v>241</v>
      </c>
      <c r="D120" s="411">
        <v>48</v>
      </c>
      <c r="E120" s="98" t="s">
        <v>286</v>
      </c>
      <c r="F120" s="417">
        <f>VLOOKUP(E120,$E$7:F114:$F$12,2,0)</f>
        <v>64.319999999999993</v>
      </c>
      <c r="G120" s="119">
        <f t="shared" si="3"/>
        <v>95836800</v>
      </c>
      <c r="H120" s="119">
        <f t="shared" si="4"/>
        <v>164586</v>
      </c>
      <c r="I120" s="119">
        <f t="shared" si="5"/>
        <v>7900128</v>
      </c>
      <c r="J120" s="50"/>
    </row>
    <row r="121" spans="1:10" ht="56.25" x14ac:dyDescent="0.25">
      <c r="A121" s="506"/>
      <c r="B121" s="509"/>
      <c r="C121" s="412" t="s">
        <v>242</v>
      </c>
      <c r="D121" s="411">
        <v>48</v>
      </c>
      <c r="E121" s="98" t="s">
        <v>284</v>
      </c>
      <c r="F121" s="417">
        <f>VLOOKUP(E121,$E$7:F115:$F$12,2,0)</f>
        <v>59.4</v>
      </c>
      <c r="G121" s="119">
        <f t="shared" si="3"/>
        <v>88506000</v>
      </c>
      <c r="H121" s="119">
        <f t="shared" si="4"/>
        <v>151996</v>
      </c>
      <c r="I121" s="119">
        <f t="shared" si="5"/>
        <v>7295808</v>
      </c>
      <c r="J121" s="50"/>
    </row>
    <row r="122" spans="1:10" ht="56.25" x14ac:dyDescent="0.25">
      <c r="A122" s="507"/>
      <c r="B122" s="510"/>
      <c r="C122" s="412" t="s">
        <v>243</v>
      </c>
      <c r="D122" s="411">
        <v>48</v>
      </c>
      <c r="E122" s="98" t="s">
        <v>284</v>
      </c>
      <c r="F122" s="417">
        <f>VLOOKUP(E122,$E$7:F116:$F$12,2,0)</f>
        <v>59.4</v>
      </c>
      <c r="G122" s="119">
        <f t="shared" si="3"/>
        <v>88506000</v>
      </c>
      <c r="H122" s="119">
        <f t="shared" si="4"/>
        <v>151996</v>
      </c>
      <c r="I122" s="119">
        <f t="shared" si="5"/>
        <v>7295808</v>
      </c>
      <c r="J122" s="50"/>
    </row>
    <row r="123" spans="1:10" ht="18.75" x14ac:dyDescent="0.25">
      <c r="A123" s="505">
        <v>28</v>
      </c>
      <c r="B123" s="508" t="s">
        <v>246</v>
      </c>
      <c r="C123" s="412" t="s">
        <v>244</v>
      </c>
      <c r="D123" s="411">
        <v>77</v>
      </c>
      <c r="E123" s="98"/>
      <c r="F123" s="417"/>
      <c r="G123" s="119"/>
      <c r="H123" s="119"/>
      <c r="I123" s="119"/>
      <c r="J123" s="50"/>
    </row>
    <row r="124" spans="1:10" ht="75" x14ac:dyDescent="0.25">
      <c r="A124" s="506"/>
      <c r="B124" s="509"/>
      <c r="C124" s="412" t="s">
        <v>245</v>
      </c>
      <c r="D124" s="411">
        <v>37</v>
      </c>
      <c r="E124" s="98" t="s">
        <v>283</v>
      </c>
      <c r="F124" s="417">
        <f>VLOOKUP(E124,$E$7:F118:$F$12,2,0)</f>
        <v>73.56</v>
      </c>
      <c r="G124" s="119">
        <f t="shared" si="3"/>
        <v>109604400</v>
      </c>
      <c r="H124" s="119">
        <f t="shared" si="4"/>
        <v>188229</v>
      </c>
      <c r="I124" s="119">
        <f t="shared" si="5"/>
        <v>6964473</v>
      </c>
      <c r="J124" s="50"/>
    </row>
    <row r="125" spans="1:10" ht="56.25" x14ac:dyDescent="0.25">
      <c r="A125" s="507"/>
      <c r="B125" s="510"/>
      <c r="C125" s="412" t="s">
        <v>247</v>
      </c>
      <c r="D125" s="411">
        <v>40</v>
      </c>
      <c r="E125" s="98" t="s">
        <v>283</v>
      </c>
      <c r="F125" s="417">
        <f>VLOOKUP(E125,$E$7:F119:$F$12,2,0)</f>
        <v>73.56</v>
      </c>
      <c r="G125" s="119">
        <f t="shared" si="3"/>
        <v>109604400</v>
      </c>
      <c r="H125" s="119">
        <f t="shared" si="4"/>
        <v>188229</v>
      </c>
      <c r="I125" s="119">
        <f t="shared" si="5"/>
        <v>7529160</v>
      </c>
      <c r="J125" s="50"/>
    </row>
    <row r="126" spans="1:10" ht="56.25" x14ac:dyDescent="0.25">
      <c r="A126" s="505">
        <v>29</v>
      </c>
      <c r="B126" s="508" t="s">
        <v>248</v>
      </c>
      <c r="C126" s="412" t="s">
        <v>249</v>
      </c>
      <c r="D126" s="411">
        <v>297</v>
      </c>
      <c r="E126" s="98"/>
      <c r="F126" s="417"/>
      <c r="G126" s="119"/>
      <c r="H126" s="119"/>
      <c r="I126" s="119"/>
      <c r="J126" s="50"/>
    </row>
    <row r="127" spans="1:10" ht="56.25" x14ac:dyDescent="0.25">
      <c r="A127" s="506"/>
      <c r="B127" s="509"/>
      <c r="C127" s="412" t="s">
        <v>250</v>
      </c>
      <c r="D127" s="411">
        <v>32</v>
      </c>
      <c r="E127" s="98" t="s">
        <v>283</v>
      </c>
      <c r="F127" s="417">
        <f>VLOOKUP(E127,$E$7:F121:$F$12,2,0)</f>
        <v>73.56</v>
      </c>
      <c r="G127" s="119">
        <f t="shared" si="3"/>
        <v>109604400</v>
      </c>
      <c r="H127" s="119">
        <f t="shared" si="4"/>
        <v>188229</v>
      </c>
      <c r="I127" s="119">
        <f t="shared" si="5"/>
        <v>6023328</v>
      </c>
      <c r="J127" s="50"/>
    </row>
    <row r="128" spans="1:10" ht="37.5" x14ac:dyDescent="0.25">
      <c r="A128" s="506"/>
      <c r="B128" s="509"/>
      <c r="C128" s="412" t="s">
        <v>251</v>
      </c>
      <c r="D128" s="411">
        <v>30</v>
      </c>
      <c r="E128" s="98" t="s">
        <v>283</v>
      </c>
      <c r="F128" s="417">
        <f>VLOOKUP(E128,$E$7:F122:$F$12,2,0)</f>
        <v>73.56</v>
      </c>
      <c r="G128" s="119">
        <f t="shared" si="3"/>
        <v>109604400</v>
      </c>
      <c r="H128" s="119">
        <f t="shared" si="4"/>
        <v>188229</v>
      </c>
      <c r="I128" s="119">
        <f t="shared" si="5"/>
        <v>5646870</v>
      </c>
      <c r="J128" s="50"/>
    </row>
    <row r="129" spans="1:10" ht="75" x14ac:dyDescent="0.25">
      <c r="A129" s="506"/>
      <c r="B129" s="509"/>
      <c r="C129" s="412" t="s">
        <v>252</v>
      </c>
      <c r="D129" s="411">
        <v>24</v>
      </c>
      <c r="E129" s="98" t="s">
        <v>283</v>
      </c>
      <c r="F129" s="417">
        <f>VLOOKUP(E129,$E$7:F123:$F$12,2,0)</f>
        <v>73.56</v>
      </c>
      <c r="G129" s="119">
        <f t="shared" si="3"/>
        <v>109604400</v>
      </c>
      <c r="H129" s="119">
        <f t="shared" si="4"/>
        <v>188229</v>
      </c>
      <c r="I129" s="119">
        <f t="shared" si="5"/>
        <v>4517496</v>
      </c>
      <c r="J129" s="50"/>
    </row>
    <row r="130" spans="1:10" ht="18.75" x14ac:dyDescent="0.25">
      <c r="A130" s="506"/>
      <c r="B130" s="509"/>
      <c r="C130" s="412" t="s">
        <v>253</v>
      </c>
      <c r="D130" s="411">
        <v>8</v>
      </c>
      <c r="E130" s="98" t="s">
        <v>283</v>
      </c>
      <c r="F130" s="417">
        <f>VLOOKUP(E130,$E$7:F124:$F$12,2,0)</f>
        <v>73.56</v>
      </c>
      <c r="G130" s="119">
        <f t="shared" si="3"/>
        <v>109604400</v>
      </c>
      <c r="H130" s="119">
        <f t="shared" si="4"/>
        <v>188229</v>
      </c>
      <c r="I130" s="119">
        <f t="shared" si="5"/>
        <v>1505832</v>
      </c>
      <c r="J130" s="50"/>
    </row>
    <row r="131" spans="1:10" ht="37.5" x14ac:dyDescent="0.25">
      <c r="A131" s="506"/>
      <c r="B131" s="509"/>
      <c r="C131" s="412" t="s">
        <v>1044</v>
      </c>
      <c r="D131" s="411">
        <v>8</v>
      </c>
      <c r="E131" s="98" t="s">
        <v>283</v>
      </c>
      <c r="F131" s="417">
        <f>VLOOKUP(E131,$E$7:F125:$F$12,2,0)</f>
        <v>73.56</v>
      </c>
      <c r="G131" s="119">
        <f t="shared" si="3"/>
        <v>109604400</v>
      </c>
      <c r="H131" s="119">
        <f t="shared" si="4"/>
        <v>188229</v>
      </c>
      <c r="I131" s="119">
        <f t="shared" si="5"/>
        <v>1505832</v>
      </c>
      <c r="J131" s="50"/>
    </row>
    <row r="132" spans="1:10" ht="112.5" x14ac:dyDescent="0.25">
      <c r="A132" s="506"/>
      <c r="B132" s="509"/>
      <c r="C132" s="412" t="s">
        <v>254</v>
      </c>
      <c r="D132" s="411">
        <v>16</v>
      </c>
      <c r="E132" s="98" t="s">
        <v>283</v>
      </c>
      <c r="F132" s="417">
        <f>VLOOKUP(E132,$E$7:F126:$F$12,2,0)</f>
        <v>73.56</v>
      </c>
      <c r="G132" s="119">
        <f t="shared" si="3"/>
        <v>109604400</v>
      </c>
      <c r="H132" s="119">
        <f t="shared" si="4"/>
        <v>188229</v>
      </c>
      <c r="I132" s="119">
        <f t="shared" si="5"/>
        <v>3011664</v>
      </c>
      <c r="J132" s="50"/>
    </row>
    <row r="133" spans="1:10" ht="75" x14ac:dyDescent="0.25">
      <c r="A133" s="506"/>
      <c r="B133" s="509"/>
      <c r="C133" s="412" t="s">
        <v>255</v>
      </c>
      <c r="D133" s="411">
        <v>16</v>
      </c>
      <c r="E133" s="98" t="s">
        <v>283</v>
      </c>
      <c r="F133" s="417">
        <f>VLOOKUP(E133,$E$7:F127:$F$12,2,0)</f>
        <v>73.56</v>
      </c>
      <c r="G133" s="119">
        <f t="shared" si="3"/>
        <v>109604400</v>
      </c>
      <c r="H133" s="119">
        <f t="shared" si="4"/>
        <v>188229</v>
      </c>
      <c r="I133" s="119">
        <f t="shared" si="5"/>
        <v>3011664</v>
      </c>
      <c r="J133" s="50"/>
    </row>
    <row r="134" spans="1:10" ht="18.75" x14ac:dyDescent="0.25">
      <c r="A134" s="506"/>
      <c r="B134" s="509"/>
      <c r="C134" s="412" t="s">
        <v>256</v>
      </c>
      <c r="D134" s="411">
        <v>32</v>
      </c>
      <c r="E134" s="98" t="s">
        <v>283</v>
      </c>
      <c r="F134" s="417">
        <f>VLOOKUP(E134,$E$7:F128:$F$12,2,0)</f>
        <v>73.56</v>
      </c>
      <c r="G134" s="119">
        <f t="shared" si="3"/>
        <v>109604400</v>
      </c>
      <c r="H134" s="119">
        <f t="shared" si="4"/>
        <v>188229</v>
      </c>
      <c r="I134" s="119">
        <f t="shared" si="5"/>
        <v>6023328</v>
      </c>
      <c r="J134" s="50"/>
    </row>
    <row r="135" spans="1:10" ht="112.5" x14ac:dyDescent="0.25">
      <c r="A135" s="506"/>
      <c r="B135" s="509"/>
      <c r="C135" s="412" t="s">
        <v>1045</v>
      </c>
      <c r="D135" s="411">
        <v>35</v>
      </c>
      <c r="E135" s="98" t="s">
        <v>283</v>
      </c>
      <c r="F135" s="417">
        <f>VLOOKUP(E135,$E$7:F129:$F$12,2,0)</f>
        <v>73.56</v>
      </c>
      <c r="G135" s="119">
        <f t="shared" si="3"/>
        <v>109604400</v>
      </c>
      <c r="H135" s="119">
        <f t="shared" si="4"/>
        <v>188229</v>
      </c>
      <c r="I135" s="119">
        <f t="shared" si="5"/>
        <v>6588015</v>
      </c>
      <c r="J135" s="50"/>
    </row>
    <row r="136" spans="1:10" ht="37.5" x14ac:dyDescent="0.25">
      <c r="A136" s="506"/>
      <c r="B136" s="509"/>
      <c r="C136" s="412" t="s">
        <v>257</v>
      </c>
      <c r="D136" s="411">
        <v>32</v>
      </c>
      <c r="E136" s="98" t="s">
        <v>283</v>
      </c>
      <c r="F136" s="417">
        <f>VLOOKUP(E136,$E$7:F130:$F$12,2,0)</f>
        <v>73.56</v>
      </c>
      <c r="G136" s="119">
        <f t="shared" ref="G136:G175" si="6">ROUND(F136*1490000,0)</f>
        <v>109604400</v>
      </c>
      <c r="H136" s="119">
        <f t="shared" ref="H136:H175" si="7">ROUND(G136/430*32/52*1.2,0)</f>
        <v>188229</v>
      </c>
      <c r="I136" s="119">
        <f t="shared" ref="I136:I175" si="8">ROUND(D136*H136,0)</f>
        <v>6023328</v>
      </c>
      <c r="J136" s="50"/>
    </row>
    <row r="137" spans="1:10" ht="75" x14ac:dyDescent="0.25">
      <c r="A137" s="506"/>
      <c r="B137" s="509"/>
      <c r="C137" s="412" t="s">
        <v>258</v>
      </c>
      <c r="D137" s="411">
        <v>40</v>
      </c>
      <c r="E137" s="98" t="s">
        <v>283</v>
      </c>
      <c r="F137" s="417">
        <f>VLOOKUP(E137,$E$7:F131:$F$12,2,0)</f>
        <v>73.56</v>
      </c>
      <c r="G137" s="119">
        <f t="shared" si="6"/>
        <v>109604400</v>
      </c>
      <c r="H137" s="119">
        <f t="shared" si="7"/>
        <v>188229</v>
      </c>
      <c r="I137" s="119">
        <f t="shared" si="8"/>
        <v>7529160</v>
      </c>
      <c r="J137" s="50"/>
    </row>
    <row r="138" spans="1:10" ht="75" x14ac:dyDescent="0.25">
      <c r="A138" s="507"/>
      <c r="B138" s="510"/>
      <c r="C138" s="412" t="s">
        <v>259</v>
      </c>
      <c r="D138" s="411">
        <v>24</v>
      </c>
      <c r="E138" s="98" t="s">
        <v>283</v>
      </c>
      <c r="F138" s="417">
        <f>VLOOKUP(E138,$E$7:F132:$F$12,2,0)</f>
        <v>73.56</v>
      </c>
      <c r="G138" s="119">
        <f t="shared" si="6"/>
        <v>109604400</v>
      </c>
      <c r="H138" s="119">
        <f t="shared" si="7"/>
        <v>188229</v>
      </c>
      <c r="I138" s="119">
        <f t="shared" si="8"/>
        <v>4517496</v>
      </c>
      <c r="J138" s="50"/>
    </row>
    <row r="139" spans="1:10" ht="37.5" x14ac:dyDescent="0.25">
      <c r="A139" s="505">
        <v>30</v>
      </c>
      <c r="B139" s="508" t="s">
        <v>271</v>
      </c>
      <c r="C139" s="412" t="s">
        <v>1046</v>
      </c>
      <c r="D139" s="411">
        <v>421</v>
      </c>
      <c r="E139" s="98"/>
      <c r="F139" s="417"/>
      <c r="G139" s="119"/>
      <c r="H139" s="119"/>
      <c r="I139" s="119"/>
      <c r="J139" s="50"/>
    </row>
    <row r="140" spans="1:10" ht="75" x14ac:dyDescent="0.25">
      <c r="A140" s="506"/>
      <c r="B140" s="509"/>
      <c r="C140" s="412" t="s">
        <v>1047</v>
      </c>
      <c r="D140" s="411">
        <v>24</v>
      </c>
      <c r="E140" s="98" t="s">
        <v>283</v>
      </c>
      <c r="F140" s="417">
        <f>VLOOKUP(E140,$E$7:F134:$F$12,2,0)</f>
        <v>73.56</v>
      </c>
      <c r="G140" s="119">
        <f t="shared" si="6"/>
        <v>109604400</v>
      </c>
      <c r="H140" s="119">
        <f t="shared" si="7"/>
        <v>188229</v>
      </c>
      <c r="I140" s="119">
        <f t="shared" si="8"/>
        <v>4517496</v>
      </c>
      <c r="J140" s="50"/>
    </row>
    <row r="141" spans="1:10" ht="75" x14ac:dyDescent="0.25">
      <c r="A141" s="506"/>
      <c r="B141" s="509"/>
      <c r="C141" s="412" t="s">
        <v>260</v>
      </c>
      <c r="D141" s="411">
        <v>24</v>
      </c>
      <c r="E141" s="98" t="s">
        <v>283</v>
      </c>
      <c r="F141" s="417">
        <f>VLOOKUP(E141,$E$7:F135:$F$12,2,0)</f>
        <v>73.56</v>
      </c>
      <c r="G141" s="119">
        <f t="shared" si="6"/>
        <v>109604400</v>
      </c>
      <c r="H141" s="119">
        <f t="shared" si="7"/>
        <v>188229</v>
      </c>
      <c r="I141" s="119">
        <f t="shared" si="8"/>
        <v>4517496</v>
      </c>
      <c r="J141" s="50"/>
    </row>
    <row r="142" spans="1:10" ht="56.25" x14ac:dyDescent="0.25">
      <c r="A142" s="506"/>
      <c r="B142" s="509"/>
      <c r="C142" s="412" t="s">
        <v>272</v>
      </c>
      <c r="D142" s="411">
        <v>24</v>
      </c>
      <c r="E142" s="98" t="s">
        <v>283</v>
      </c>
      <c r="F142" s="417">
        <f>VLOOKUP(E142,$E$7:F136:$F$12,2,0)</f>
        <v>73.56</v>
      </c>
      <c r="G142" s="119">
        <f t="shared" si="6"/>
        <v>109604400</v>
      </c>
      <c r="H142" s="119">
        <f t="shared" si="7"/>
        <v>188229</v>
      </c>
      <c r="I142" s="119">
        <f t="shared" si="8"/>
        <v>4517496</v>
      </c>
      <c r="J142" s="50"/>
    </row>
    <row r="143" spans="1:10" ht="93.75" x14ac:dyDescent="0.25">
      <c r="A143" s="506"/>
      <c r="B143" s="509"/>
      <c r="C143" s="412" t="s">
        <v>261</v>
      </c>
      <c r="D143" s="411">
        <v>32</v>
      </c>
      <c r="E143" s="98" t="s">
        <v>283</v>
      </c>
      <c r="F143" s="417">
        <f>VLOOKUP(E143,$E$7:F137:$F$12,2,0)</f>
        <v>73.56</v>
      </c>
      <c r="G143" s="119">
        <f t="shared" si="6"/>
        <v>109604400</v>
      </c>
      <c r="H143" s="119">
        <f t="shared" si="7"/>
        <v>188229</v>
      </c>
      <c r="I143" s="119">
        <f t="shared" si="8"/>
        <v>6023328</v>
      </c>
      <c r="J143" s="50"/>
    </row>
    <row r="144" spans="1:10" ht="37.5" x14ac:dyDescent="0.25">
      <c r="A144" s="506"/>
      <c r="B144" s="509"/>
      <c r="C144" s="412" t="s">
        <v>262</v>
      </c>
      <c r="D144" s="411">
        <v>30</v>
      </c>
      <c r="E144" s="98" t="s">
        <v>283</v>
      </c>
      <c r="F144" s="417">
        <f>VLOOKUP(E144,$E$7:F138:$F$12,2,0)</f>
        <v>73.56</v>
      </c>
      <c r="G144" s="119">
        <f t="shared" si="6"/>
        <v>109604400</v>
      </c>
      <c r="H144" s="119">
        <f t="shared" si="7"/>
        <v>188229</v>
      </c>
      <c r="I144" s="119">
        <f t="shared" si="8"/>
        <v>5646870</v>
      </c>
      <c r="J144" s="50"/>
    </row>
    <row r="145" spans="1:10" ht="37.5" x14ac:dyDescent="0.25">
      <c r="A145" s="506"/>
      <c r="B145" s="509"/>
      <c r="C145" s="412" t="s">
        <v>1048</v>
      </c>
      <c r="D145" s="411">
        <v>32</v>
      </c>
      <c r="E145" s="98" t="s">
        <v>285</v>
      </c>
      <c r="F145" s="417">
        <f>VLOOKUP(E145,$E$7:F139:$F$12,2,0)</f>
        <v>48.72</v>
      </c>
      <c r="G145" s="119">
        <f t="shared" si="6"/>
        <v>72592800</v>
      </c>
      <c r="H145" s="119">
        <f t="shared" si="7"/>
        <v>124667</v>
      </c>
      <c r="I145" s="119">
        <f t="shared" si="8"/>
        <v>3989344</v>
      </c>
      <c r="J145" s="50"/>
    </row>
    <row r="146" spans="1:10" ht="75" x14ac:dyDescent="0.25">
      <c r="A146" s="506"/>
      <c r="B146" s="509"/>
      <c r="C146" s="412" t="s">
        <v>263</v>
      </c>
      <c r="D146" s="411">
        <v>40</v>
      </c>
      <c r="E146" s="98" t="s">
        <v>285</v>
      </c>
      <c r="F146" s="417">
        <f>VLOOKUP(E146,$E$7:F140:$F$12,2,0)</f>
        <v>48.72</v>
      </c>
      <c r="G146" s="119">
        <f t="shared" si="6"/>
        <v>72592800</v>
      </c>
      <c r="H146" s="119">
        <f t="shared" si="7"/>
        <v>124667</v>
      </c>
      <c r="I146" s="119">
        <f t="shared" si="8"/>
        <v>4986680</v>
      </c>
      <c r="J146" s="50"/>
    </row>
    <row r="147" spans="1:10" ht="37.5" x14ac:dyDescent="0.25">
      <c r="A147" s="506"/>
      <c r="B147" s="509"/>
      <c r="C147" s="412" t="s">
        <v>1049</v>
      </c>
      <c r="D147" s="411">
        <v>37</v>
      </c>
      <c r="E147" s="98" t="s">
        <v>285</v>
      </c>
      <c r="F147" s="417">
        <f>VLOOKUP(E147,$E$7:F141:$F$12,2,0)</f>
        <v>48.72</v>
      </c>
      <c r="G147" s="119">
        <f t="shared" si="6"/>
        <v>72592800</v>
      </c>
      <c r="H147" s="119">
        <f t="shared" si="7"/>
        <v>124667</v>
      </c>
      <c r="I147" s="119">
        <f t="shared" si="8"/>
        <v>4612679</v>
      </c>
      <c r="J147" s="50"/>
    </row>
    <row r="148" spans="1:10" ht="56.25" x14ac:dyDescent="0.25">
      <c r="A148" s="506"/>
      <c r="B148" s="509"/>
      <c r="C148" s="412" t="s">
        <v>264</v>
      </c>
      <c r="D148" s="411">
        <v>35</v>
      </c>
      <c r="E148" s="98" t="s">
        <v>284</v>
      </c>
      <c r="F148" s="417">
        <f>VLOOKUP(E148,$E$7:F142:$F$12,2,0)</f>
        <v>59.4</v>
      </c>
      <c r="G148" s="119">
        <f t="shared" si="6"/>
        <v>88506000</v>
      </c>
      <c r="H148" s="119">
        <f t="shared" si="7"/>
        <v>151996</v>
      </c>
      <c r="I148" s="119">
        <f t="shared" si="8"/>
        <v>5319860</v>
      </c>
      <c r="J148" s="50"/>
    </row>
    <row r="149" spans="1:10" ht="75" x14ac:dyDescent="0.25">
      <c r="A149" s="506"/>
      <c r="B149" s="509"/>
      <c r="C149" s="412" t="s">
        <v>265</v>
      </c>
      <c r="D149" s="411">
        <v>35</v>
      </c>
      <c r="E149" s="98" t="s">
        <v>284</v>
      </c>
      <c r="F149" s="417">
        <f>VLOOKUP(E149,$E$7:F143:$F$12,2,0)</f>
        <v>59.4</v>
      </c>
      <c r="G149" s="119">
        <f t="shared" si="6"/>
        <v>88506000</v>
      </c>
      <c r="H149" s="119">
        <f t="shared" si="7"/>
        <v>151996</v>
      </c>
      <c r="I149" s="119">
        <f t="shared" si="8"/>
        <v>5319860</v>
      </c>
      <c r="J149" s="50"/>
    </row>
    <row r="150" spans="1:10" ht="56.25" x14ac:dyDescent="0.25">
      <c r="A150" s="506"/>
      <c r="B150" s="509"/>
      <c r="C150" s="412" t="s">
        <v>266</v>
      </c>
      <c r="D150" s="411">
        <v>8</v>
      </c>
      <c r="E150" s="98" t="s">
        <v>284</v>
      </c>
      <c r="F150" s="417">
        <f>VLOOKUP(E150,$E$7:F144:$F$12,2,0)</f>
        <v>59.4</v>
      </c>
      <c r="G150" s="119">
        <f t="shared" si="6"/>
        <v>88506000</v>
      </c>
      <c r="H150" s="119">
        <f t="shared" si="7"/>
        <v>151996</v>
      </c>
      <c r="I150" s="119">
        <f t="shared" si="8"/>
        <v>1215968</v>
      </c>
      <c r="J150" s="50"/>
    </row>
    <row r="151" spans="1:10" ht="75" x14ac:dyDescent="0.25">
      <c r="A151" s="506"/>
      <c r="B151" s="509"/>
      <c r="C151" s="412" t="s">
        <v>267</v>
      </c>
      <c r="D151" s="411">
        <v>8</v>
      </c>
      <c r="E151" s="98" t="s">
        <v>284</v>
      </c>
      <c r="F151" s="417">
        <f>VLOOKUP(E151,$E$7:F145:$F$12,2,0)</f>
        <v>59.4</v>
      </c>
      <c r="G151" s="119">
        <f t="shared" si="6"/>
        <v>88506000</v>
      </c>
      <c r="H151" s="119">
        <f t="shared" si="7"/>
        <v>151996</v>
      </c>
      <c r="I151" s="119">
        <f t="shared" si="8"/>
        <v>1215968</v>
      </c>
      <c r="J151" s="50"/>
    </row>
    <row r="152" spans="1:10" ht="37.5" x14ac:dyDescent="0.25">
      <c r="A152" s="506"/>
      <c r="B152" s="509"/>
      <c r="C152" s="412" t="s">
        <v>268</v>
      </c>
      <c r="D152" s="411">
        <v>8</v>
      </c>
      <c r="E152" s="98" t="s">
        <v>284</v>
      </c>
      <c r="F152" s="417">
        <f>VLOOKUP(E152,$E$7:F146:$F$12,2,0)</f>
        <v>59.4</v>
      </c>
      <c r="G152" s="119">
        <f t="shared" si="6"/>
        <v>88506000</v>
      </c>
      <c r="H152" s="119">
        <f t="shared" si="7"/>
        <v>151996</v>
      </c>
      <c r="I152" s="119">
        <f t="shared" si="8"/>
        <v>1215968</v>
      </c>
      <c r="J152" s="50"/>
    </row>
    <row r="153" spans="1:10" ht="75" x14ac:dyDescent="0.25">
      <c r="A153" s="506"/>
      <c r="B153" s="509"/>
      <c r="C153" s="412" t="s">
        <v>1050</v>
      </c>
      <c r="D153" s="411">
        <v>16</v>
      </c>
      <c r="E153" s="98" t="s">
        <v>284</v>
      </c>
      <c r="F153" s="417">
        <f>VLOOKUP(E153,$E$7:F147:$F$12,2,0)</f>
        <v>59.4</v>
      </c>
      <c r="G153" s="119">
        <f t="shared" si="6"/>
        <v>88506000</v>
      </c>
      <c r="H153" s="119">
        <f t="shared" si="7"/>
        <v>151996</v>
      </c>
      <c r="I153" s="119">
        <f t="shared" si="8"/>
        <v>2431936</v>
      </c>
      <c r="J153" s="50"/>
    </row>
    <row r="154" spans="1:10" ht="37.5" x14ac:dyDescent="0.25">
      <c r="A154" s="506"/>
      <c r="B154" s="509"/>
      <c r="C154" s="412" t="s">
        <v>1051</v>
      </c>
      <c r="D154" s="411">
        <v>12</v>
      </c>
      <c r="E154" s="98" t="s">
        <v>284</v>
      </c>
      <c r="F154" s="417">
        <f>VLOOKUP(E154,$E$7:F148:$F$12,2,0)</f>
        <v>59.4</v>
      </c>
      <c r="G154" s="119">
        <f t="shared" si="6"/>
        <v>88506000</v>
      </c>
      <c r="H154" s="119">
        <f t="shared" si="7"/>
        <v>151996</v>
      </c>
      <c r="I154" s="119">
        <f t="shared" si="8"/>
        <v>1823952</v>
      </c>
      <c r="J154" s="50"/>
    </row>
    <row r="155" spans="1:10" ht="56.25" x14ac:dyDescent="0.25">
      <c r="A155" s="506"/>
      <c r="B155" s="509"/>
      <c r="C155" s="412" t="s">
        <v>309</v>
      </c>
      <c r="D155" s="411">
        <v>12</v>
      </c>
      <c r="E155" s="98" t="s">
        <v>284</v>
      </c>
      <c r="F155" s="417">
        <f>VLOOKUP(E155,$E$7:F149:$F$12,2,0)</f>
        <v>59.4</v>
      </c>
      <c r="G155" s="119">
        <f t="shared" si="6"/>
        <v>88506000</v>
      </c>
      <c r="H155" s="119">
        <f t="shared" si="7"/>
        <v>151996</v>
      </c>
      <c r="I155" s="119">
        <f t="shared" si="8"/>
        <v>1823952</v>
      </c>
      <c r="J155" s="50"/>
    </row>
    <row r="156" spans="1:10" ht="56.25" x14ac:dyDescent="0.25">
      <c r="A156" s="506"/>
      <c r="B156" s="509"/>
      <c r="C156" s="412" t="s">
        <v>269</v>
      </c>
      <c r="D156" s="411">
        <v>12</v>
      </c>
      <c r="E156" s="98" t="s">
        <v>284</v>
      </c>
      <c r="F156" s="417">
        <f>VLOOKUP(E156,$E$7:F150:$F$12,2,0)</f>
        <v>59.4</v>
      </c>
      <c r="G156" s="119">
        <f t="shared" si="6"/>
        <v>88506000</v>
      </c>
      <c r="H156" s="119">
        <f t="shared" si="7"/>
        <v>151996</v>
      </c>
      <c r="I156" s="119">
        <f t="shared" si="8"/>
        <v>1823952</v>
      </c>
      <c r="J156" s="50"/>
    </row>
    <row r="157" spans="1:10" ht="56.25" x14ac:dyDescent="0.25">
      <c r="A157" s="506"/>
      <c r="B157" s="509"/>
      <c r="C157" s="412" t="s">
        <v>1052</v>
      </c>
      <c r="D157" s="411">
        <v>8</v>
      </c>
      <c r="E157" s="98" t="s">
        <v>284</v>
      </c>
      <c r="F157" s="417">
        <f>VLOOKUP(E157,$E$7:F151:$F$12,2,0)</f>
        <v>59.4</v>
      </c>
      <c r="G157" s="119">
        <f t="shared" si="6"/>
        <v>88506000</v>
      </c>
      <c r="H157" s="119">
        <f t="shared" si="7"/>
        <v>151996</v>
      </c>
      <c r="I157" s="119">
        <f t="shared" si="8"/>
        <v>1215968</v>
      </c>
      <c r="J157" s="50"/>
    </row>
    <row r="158" spans="1:10" ht="56.25" x14ac:dyDescent="0.25">
      <c r="A158" s="506"/>
      <c r="B158" s="509"/>
      <c r="C158" s="412" t="s">
        <v>270</v>
      </c>
      <c r="D158" s="411">
        <v>8</v>
      </c>
      <c r="E158" s="98" t="s">
        <v>284</v>
      </c>
      <c r="F158" s="417">
        <f>VLOOKUP(E158,$E$7:F152:$F$12,2,0)</f>
        <v>59.4</v>
      </c>
      <c r="G158" s="119">
        <f t="shared" si="6"/>
        <v>88506000</v>
      </c>
      <c r="H158" s="119">
        <f t="shared" si="7"/>
        <v>151996</v>
      </c>
      <c r="I158" s="119">
        <f t="shared" si="8"/>
        <v>1215968</v>
      </c>
      <c r="J158" s="50"/>
    </row>
    <row r="159" spans="1:10" ht="56.25" x14ac:dyDescent="0.25">
      <c r="A159" s="506"/>
      <c r="B159" s="509"/>
      <c r="C159" s="412" t="s">
        <v>1053</v>
      </c>
      <c r="D159" s="411">
        <v>8</v>
      </c>
      <c r="E159" s="98" t="s">
        <v>284</v>
      </c>
      <c r="F159" s="417">
        <f>VLOOKUP(E159,$E$7:F153:$F$12,2,0)</f>
        <v>59.4</v>
      </c>
      <c r="G159" s="119">
        <f t="shared" si="6"/>
        <v>88506000</v>
      </c>
      <c r="H159" s="119">
        <f t="shared" si="7"/>
        <v>151996</v>
      </c>
      <c r="I159" s="119">
        <f t="shared" si="8"/>
        <v>1215968</v>
      </c>
      <c r="J159" s="50"/>
    </row>
    <row r="160" spans="1:10" ht="75" x14ac:dyDescent="0.25">
      <c r="A160" s="507"/>
      <c r="B160" s="510"/>
      <c r="C160" s="412" t="s">
        <v>1054</v>
      </c>
      <c r="D160" s="411">
        <v>8</v>
      </c>
      <c r="E160" s="98" t="s">
        <v>284</v>
      </c>
      <c r="F160" s="417">
        <f>VLOOKUP(E160,$E$7:F154:$F$12,2,0)</f>
        <v>59.4</v>
      </c>
      <c r="G160" s="119">
        <f t="shared" si="6"/>
        <v>88506000</v>
      </c>
      <c r="H160" s="119">
        <f t="shared" si="7"/>
        <v>151996</v>
      </c>
      <c r="I160" s="119">
        <f t="shared" si="8"/>
        <v>1215968</v>
      </c>
      <c r="J160" s="50"/>
    </row>
    <row r="161" spans="1:10" ht="37.5" x14ac:dyDescent="0.25">
      <c r="A161" s="505">
        <v>31</v>
      </c>
      <c r="B161" s="508" t="s">
        <v>282</v>
      </c>
      <c r="C161" s="412" t="s">
        <v>273</v>
      </c>
      <c r="D161" s="411">
        <v>242</v>
      </c>
      <c r="E161" s="98"/>
      <c r="F161" s="417"/>
      <c r="G161" s="119"/>
      <c r="H161" s="119"/>
      <c r="I161" s="119"/>
      <c r="J161" s="50"/>
    </row>
    <row r="162" spans="1:10" ht="37.5" x14ac:dyDescent="0.25">
      <c r="A162" s="506"/>
      <c r="B162" s="509"/>
      <c r="C162" s="412" t="s">
        <v>274</v>
      </c>
      <c r="D162" s="411">
        <v>30</v>
      </c>
      <c r="E162" s="98" t="s">
        <v>283</v>
      </c>
      <c r="F162" s="417">
        <f>VLOOKUP(E162,$E$7:F156:$F$12,2,0)</f>
        <v>73.56</v>
      </c>
      <c r="G162" s="119">
        <f t="shared" si="6"/>
        <v>109604400</v>
      </c>
      <c r="H162" s="119">
        <f t="shared" si="7"/>
        <v>188229</v>
      </c>
      <c r="I162" s="119">
        <f t="shared" si="8"/>
        <v>5646870</v>
      </c>
      <c r="J162" s="50"/>
    </row>
    <row r="163" spans="1:10" ht="93.75" x14ac:dyDescent="0.25">
      <c r="A163" s="506"/>
      <c r="B163" s="509"/>
      <c r="C163" s="412" t="s">
        <v>275</v>
      </c>
      <c r="D163" s="411">
        <v>30</v>
      </c>
      <c r="E163" s="98" t="s">
        <v>283</v>
      </c>
      <c r="F163" s="417">
        <f>VLOOKUP(E163,$E$7:F157:$F$12,2,0)</f>
        <v>73.56</v>
      </c>
      <c r="G163" s="119">
        <f t="shared" si="6"/>
        <v>109604400</v>
      </c>
      <c r="H163" s="119">
        <f t="shared" si="7"/>
        <v>188229</v>
      </c>
      <c r="I163" s="119">
        <f t="shared" si="8"/>
        <v>5646870</v>
      </c>
      <c r="J163" s="50"/>
    </row>
    <row r="164" spans="1:10" ht="37.5" x14ac:dyDescent="0.25">
      <c r="A164" s="506"/>
      <c r="B164" s="509"/>
      <c r="C164" s="412" t="s">
        <v>276</v>
      </c>
      <c r="D164" s="411">
        <v>20</v>
      </c>
      <c r="E164" s="98" t="s">
        <v>283</v>
      </c>
      <c r="F164" s="417">
        <f>VLOOKUP(E164,$E$7:F158:$F$12,2,0)</f>
        <v>73.56</v>
      </c>
      <c r="G164" s="119">
        <f t="shared" si="6"/>
        <v>109604400</v>
      </c>
      <c r="H164" s="119">
        <f t="shared" si="7"/>
        <v>188229</v>
      </c>
      <c r="I164" s="119">
        <f t="shared" si="8"/>
        <v>3764580</v>
      </c>
      <c r="J164" s="50"/>
    </row>
    <row r="165" spans="1:10" ht="93.75" x14ac:dyDescent="0.25">
      <c r="A165" s="506"/>
      <c r="B165" s="509"/>
      <c r="C165" s="412" t="s">
        <v>277</v>
      </c>
      <c r="D165" s="411">
        <v>20</v>
      </c>
      <c r="E165" s="98" t="s">
        <v>283</v>
      </c>
      <c r="F165" s="417">
        <f>VLOOKUP(E165,$E$7:F159:$F$12,2,0)</f>
        <v>73.56</v>
      </c>
      <c r="G165" s="119">
        <f t="shared" si="6"/>
        <v>109604400</v>
      </c>
      <c r="H165" s="119">
        <f t="shared" si="7"/>
        <v>188229</v>
      </c>
      <c r="I165" s="119">
        <f t="shared" si="8"/>
        <v>3764580</v>
      </c>
      <c r="J165" s="50"/>
    </row>
    <row r="166" spans="1:10" ht="75" x14ac:dyDescent="0.25">
      <c r="A166" s="506"/>
      <c r="B166" s="509"/>
      <c r="C166" s="412" t="s">
        <v>278</v>
      </c>
      <c r="D166" s="411">
        <v>20</v>
      </c>
      <c r="E166" s="98" t="s">
        <v>283</v>
      </c>
      <c r="F166" s="417">
        <f>VLOOKUP(E166,$E$7:F160:$F$12,2,0)</f>
        <v>73.56</v>
      </c>
      <c r="G166" s="119">
        <f t="shared" si="6"/>
        <v>109604400</v>
      </c>
      <c r="H166" s="119">
        <f t="shared" si="7"/>
        <v>188229</v>
      </c>
      <c r="I166" s="119">
        <f t="shared" si="8"/>
        <v>3764580</v>
      </c>
      <c r="J166" s="50"/>
    </row>
    <row r="167" spans="1:10" ht="56.25" x14ac:dyDescent="0.25">
      <c r="A167" s="506"/>
      <c r="B167" s="509"/>
      <c r="C167" s="412" t="s">
        <v>279</v>
      </c>
      <c r="D167" s="411">
        <v>24</v>
      </c>
      <c r="E167" s="98" t="s">
        <v>283</v>
      </c>
      <c r="F167" s="417">
        <f>VLOOKUP(E167,$E$7:F161:$F$12,2,0)</f>
        <v>73.56</v>
      </c>
      <c r="G167" s="119">
        <f t="shared" si="6"/>
        <v>109604400</v>
      </c>
      <c r="H167" s="119">
        <f t="shared" si="7"/>
        <v>188229</v>
      </c>
      <c r="I167" s="119">
        <f t="shared" si="8"/>
        <v>4517496</v>
      </c>
      <c r="J167" s="50"/>
    </row>
    <row r="168" spans="1:10" ht="112.5" x14ac:dyDescent="0.25">
      <c r="A168" s="506"/>
      <c r="B168" s="509"/>
      <c r="C168" s="412" t="s">
        <v>280</v>
      </c>
      <c r="D168" s="411">
        <v>58</v>
      </c>
      <c r="E168" s="98" t="s">
        <v>283</v>
      </c>
      <c r="F168" s="417">
        <f>VLOOKUP(E168,$E$7:F162:$F$12,2,0)</f>
        <v>73.56</v>
      </c>
      <c r="G168" s="119">
        <f t="shared" si="6"/>
        <v>109604400</v>
      </c>
      <c r="H168" s="119">
        <f t="shared" si="7"/>
        <v>188229</v>
      </c>
      <c r="I168" s="119">
        <f t="shared" si="8"/>
        <v>10917282</v>
      </c>
      <c r="J168" s="50"/>
    </row>
    <row r="169" spans="1:10" ht="56.25" x14ac:dyDescent="0.25">
      <c r="A169" s="507"/>
      <c r="B169" s="510"/>
      <c r="C169" s="412" t="s">
        <v>281</v>
      </c>
      <c r="D169" s="411">
        <v>40</v>
      </c>
      <c r="E169" s="98" t="s">
        <v>283</v>
      </c>
      <c r="F169" s="417">
        <f>VLOOKUP(E169,$E$7:F163:$F$12,2,0)</f>
        <v>73.56</v>
      </c>
      <c r="G169" s="119">
        <f t="shared" si="6"/>
        <v>109604400</v>
      </c>
      <c r="H169" s="119">
        <f t="shared" si="7"/>
        <v>188229</v>
      </c>
      <c r="I169" s="119">
        <f t="shared" si="8"/>
        <v>7529160</v>
      </c>
      <c r="J169" s="50"/>
    </row>
    <row r="170" spans="1:10" ht="18.75" x14ac:dyDescent="0.25">
      <c r="A170" s="470">
        <v>32</v>
      </c>
      <c r="B170" s="469" t="s">
        <v>0</v>
      </c>
      <c r="C170" s="412" t="s">
        <v>926</v>
      </c>
      <c r="D170" s="411">
        <v>600</v>
      </c>
      <c r="E170" s="98" t="s">
        <v>283</v>
      </c>
      <c r="F170" s="417">
        <f>VLOOKUP(E170,$E$7:F164:$F$12,2,0)</f>
        <v>73.56</v>
      </c>
      <c r="G170" s="119">
        <f t="shared" si="6"/>
        <v>109604400</v>
      </c>
      <c r="H170" s="119">
        <f t="shared" si="7"/>
        <v>188229</v>
      </c>
      <c r="I170" s="119">
        <f t="shared" si="8"/>
        <v>112937400</v>
      </c>
      <c r="J170" s="50"/>
    </row>
    <row r="171" spans="1:10" ht="18.75" x14ac:dyDescent="0.25">
      <c r="A171" s="470">
        <v>33</v>
      </c>
      <c r="B171" s="469" t="s">
        <v>912</v>
      </c>
      <c r="C171" s="412" t="s">
        <v>911</v>
      </c>
      <c r="D171" s="411">
        <v>30</v>
      </c>
      <c r="E171" s="132" t="s">
        <v>150</v>
      </c>
      <c r="F171" s="417">
        <f>VLOOKUP(E171,$E$7:F165:$F$12,2,0)</f>
        <v>75</v>
      </c>
      <c r="G171" s="119">
        <f t="shared" si="6"/>
        <v>111750000</v>
      </c>
      <c r="H171" s="119">
        <f t="shared" si="7"/>
        <v>191914</v>
      </c>
      <c r="I171" s="119">
        <f t="shared" si="8"/>
        <v>5757420</v>
      </c>
      <c r="J171" s="50"/>
    </row>
    <row r="172" spans="1:10" ht="18.75" x14ac:dyDescent="0.25">
      <c r="A172" s="470">
        <v>34</v>
      </c>
      <c r="B172" s="469" t="s">
        <v>915</v>
      </c>
      <c r="C172" s="412" t="s">
        <v>913</v>
      </c>
      <c r="D172" s="411">
        <v>60</v>
      </c>
      <c r="E172" s="98" t="s">
        <v>914</v>
      </c>
      <c r="F172" s="417">
        <v>98.52</v>
      </c>
      <c r="G172" s="119">
        <f t="shared" si="6"/>
        <v>146794800</v>
      </c>
      <c r="H172" s="119">
        <f t="shared" si="7"/>
        <v>252098</v>
      </c>
      <c r="I172" s="119">
        <f t="shared" si="8"/>
        <v>15125880</v>
      </c>
      <c r="J172" s="50"/>
    </row>
    <row r="173" spans="1:10" ht="18.75" x14ac:dyDescent="0.25">
      <c r="A173" s="470">
        <v>35</v>
      </c>
      <c r="B173" s="469" t="s">
        <v>916</v>
      </c>
      <c r="C173" s="412" t="s">
        <v>293</v>
      </c>
      <c r="D173" s="411">
        <v>75</v>
      </c>
      <c r="E173" s="98" t="s">
        <v>917</v>
      </c>
      <c r="F173" s="417">
        <v>69</v>
      </c>
      <c r="G173" s="119">
        <f t="shared" si="6"/>
        <v>102810000</v>
      </c>
      <c r="H173" s="119">
        <f t="shared" si="7"/>
        <v>176561</v>
      </c>
      <c r="I173" s="119">
        <f t="shared" si="8"/>
        <v>13242075</v>
      </c>
      <c r="J173" s="50"/>
    </row>
    <row r="174" spans="1:10" ht="18.75" x14ac:dyDescent="0.3">
      <c r="A174" s="470">
        <v>36</v>
      </c>
      <c r="B174" s="469" t="s">
        <v>918</v>
      </c>
      <c r="C174" s="426" t="s">
        <v>294</v>
      </c>
      <c r="D174" s="411">
        <v>75</v>
      </c>
      <c r="E174" s="98" t="s">
        <v>919</v>
      </c>
      <c r="F174" s="417">
        <v>54.72</v>
      </c>
      <c r="G174" s="119">
        <f t="shared" si="6"/>
        <v>81532800</v>
      </c>
      <c r="H174" s="119">
        <f t="shared" si="7"/>
        <v>140021</v>
      </c>
      <c r="I174" s="119">
        <f t="shared" si="8"/>
        <v>10501575</v>
      </c>
      <c r="J174" s="50"/>
    </row>
    <row r="175" spans="1:10" ht="18.75" x14ac:dyDescent="0.3">
      <c r="A175" s="470">
        <v>37</v>
      </c>
      <c r="B175" s="469" t="s">
        <v>1014</v>
      </c>
      <c r="C175" s="426" t="s">
        <v>295</v>
      </c>
      <c r="D175" s="411">
        <v>300</v>
      </c>
      <c r="E175" s="98" t="s">
        <v>1015</v>
      </c>
      <c r="F175" s="417">
        <v>127.68</v>
      </c>
      <c r="G175" s="119">
        <f t="shared" si="6"/>
        <v>190243200</v>
      </c>
      <c r="H175" s="119">
        <f t="shared" si="7"/>
        <v>326715</v>
      </c>
      <c r="I175" s="119">
        <f t="shared" si="8"/>
        <v>98014500</v>
      </c>
      <c r="J175" s="50"/>
    </row>
    <row r="176" spans="1:10" ht="18.75" x14ac:dyDescent="0.25">
      <c r="A176" s="459"/>
      <c r="B176" s="513" t="s">
        <v>59</v>
      </c>
      <c r="C176" s="513"/>
      <c r="D176" s="425"/>
      <c r="E176" s="133"/>
      <c r="F176" s="127"/>
      <c r="G176" s="120"/>
      <c r="H176" s="116"/>
      <c r="I176" s="167">
        <f>SUM(I7:I175)</f>
        <v>1104102402</v>
      </c>
    </row>
  </sheetData>
  <mergeCells count="33">
    <mergeCell ref="A161:A169"/>
    <mergeCell ref="B161:B169"/>
    <mergeCell ref="B176:C176"/>
    <mergeCell ref="A123:A125"/>
    <mergeCell ref="B123:B125"/>
    <mergeCell ref="A126:A138"/>
    <mergeCell ref="B126:B138"/>
    <mergeCell ref="A139:A160"/>
    <mergeCell ref="B139:B160"/>
    <mergeCell ref="A96:A101"/>
    <mergeCell ref="B96:B101"/>
    <mergeCell ref="A103:A115"/>
    <mergeCell ref="B103:B115"/>
    <mergeCell ref="A116:A122"/>
    <mergeCell ref="B116:B122"/>
    <mergeCell ref="A61:A73"/>
    <mergeCell ref="B61:B73"/>
    <mergeCell ref="A74:A91"/>
    <mergeCell ref="B74:B91"/>
    <mergeCell ref="A92:A95"/>
    <mergeCell ref="B92:B95"/>
    <mergeCell ref="A28:A35"/>
    <mergeCell ref="B28:B35"/>
    <mergeCell ref="A36:A48"/>
    <mergeCell ref="B36:B48"/>
    <mergeCell ref="A49:A60"/>
    <mergeCell ref="B49:B60"/>
    <mergeCell ref="B1:C1"/>
    <mergeCell ref="B2:I2"/>
    <mergeCell ref="B3:I3"/>
    <mergeCell ref="B4:I4"/>
    <mergeCell ref="A23:A27"/>
    <mergeCell ref="B23:B27"/>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tabSelected="1" workbookViewId="0">
      <selection activeCell="B2" sqref="B2:L2"/>
    </sheetView>
  </sheetViews>
  <sheetFormatPr defaultRowHeight="16.5" x14ac:dyDescent="0.25"/>
  <cols>
    <col min="1" max="1" width="5.140625" style="454" customWidth="1"/>
    <col min="2" max="2" width="7.42578125" style="454" customWidth="1"/>
    <col min="3" max="3" width="29.5703125" style="448" customWidth="1"/>
    <col min="4" max="4" width="7.42578125" style="2" customWidth="1"/>
    <col min="5" max="5" width="19" style="134" bestFit="1" customWidth="1"/>
    <col min="6" max="6" width="13" style="121" customWidth="1"/>
    <col min="7" max="7" width="10.5703125" style="117" customWidth="1"/>
    <col min="8" max="8" width="11" style="117" customWidth="1"/>
    <col min="9" max="11" width="10.140625" style="117" customWidth="1"/>
    <col min="12" max="12" width="13.85546875" style="1" customWidth="1"/>
    <col min="13" max="13" width="18.140625" style="1" customWidth="1"/>
    <col min="14" max="16384" width="9.140625" style="1"/>
  </cols>
  <sheetData>
    <row r="1" spans="1:13" ht="18.75" x14ac:dyDescent="0.25">
      <c r="B1" s="511" t="s">
        <v>42</v>
      </c>
      <c r="C1" s="511"/>
      <c r="D1" s="11"/>
      <c r="E1" s="473"/>
      <c r="F1" s="118"/>
      <c r="G1" s="118"/>
      <c r="H1" s="118"/>
      <c r="I1" s="118"/>
      <c r="J1" s="118"/>
      <c r="K1" s="118"/>
      <c r="L1" s="122"/>
      <c r="M1" s="11"/>
    </row>
    <row r="2" spans="1:13" ht="18.75" x14ac:dyDescent="0.25">
      <c r="B2" s="511" t="s">
        <v>1055</v>
      </c>
      <c r="C2" s="511"/>
      <c r="D2" s="511"/>
      <c r="E2" s="511"/>
      <c r="F2" s="511"/>
      <c r="G2" s="511"/>
      <c r="H2" s="511"/>
      <c r="I2" s="511"/>
      <c r="J2" s="511"/>
      <c r="K2" s="511"/>
      <c r="L2" s="511"/>
      <c r="M2" s="51"/>
    </row>
    <row r="3" spans="1:13" ht="18.75" x14ac:dyDescent="0.25">
      <c r="B3" s="512" t="s">
        <v>97</v>
      </c>
      <c r="C3" s="512"/>
      <c r="D3" s="512"/>
      <c r="E3" s="512"/>
      <c r="F3" s="512"/>
      <c r="G3" s="512"/>
      <c r="H3" s="512"/>
      <c r="I3" s="512"/>
      <c r="J3" s="512"/>
      <c r="K3" s="512"/>
      <c r="L3" s="512"/>
      <c r="M3" s="52"/>
    </row>
    <row r="4" spans="1:13" ht="18.75" x14ac:dyDescent="0.25">
      <c r="B4" s="512"/>
      <c r="C4" s="512"/>
      <c r="D4" s="512"/>
      <c r="E4" s="512"/>
      <c r="F4" s="512"/>
      <c r="G4" s="512"/>
      <c r="H4" s="512"/>
      <c r="I4" s="512"/>
      <c r="J4" s="512"/>
      <c r="K4" s="512"/>
      <c r="L4" s="512"/>
      <c r="M4" s="52"/>
    </row>
    <row r="5" spans="1:13" s="40" customFormat="1" ht="14.25" x14ac:dyDescent="0.2">
      <c r="A5" s="530" t="s">
        <v>0</v>
      </c>
      <c r="B5" s="530" t="s">
        <v>6</v>
      </c>
      <c r="C5" s="521" t="s">
        <v>96</v>
      </c>
      <c r="D5" s="523" t="s">
        <v>47</v>
      </c>
      <c r="E5" s="523" t="s">
        <v>46</v>
      </c>
      <c r="F5" s="525" t="s">
        <v>57</v>
      </c>
      <c r="G5" s="525" t="s">
        <v>45</v>
      </c>
      <c r="H5" s="527" t="s">
        <v>58</v>
      </c>
      <c r="I5" s="528"/>
      <c r="J5" s="528"/>
      <c r="K5" s="529"/>
      <c r="L5" s="44"/>
      <c r="M5" s="429"/>
    </row>
    <row r="6" spans="1:13" s="40" customFormat="1" ht="37.5" customHeight="1" x14ac:dyDescent="0.2">
      <c r="A6" s="531"/>
      <c r="B6" s="531"/>
      <c r="C6" s="522"/>
      <c r="D6" s="524"/>
      <c r="E6" s="524"/>
      <c r="F6" s="526"/>
      <c r="G6" s="526"/>
      <c r="H6" s="430" t="s">
        <v>71</v>
      </c>
      <c r="I6" s="430" t="s">
        <v>72</v>
      </c>
      <c r="J6" s="430" t="s">
        <v>73</v>
      </c>
      <c r="K6" s="430" t="s">
        <v>74</v>
      </c>
      <c r="L6" s="430" t="s">
        <v>32</v>
      </c>
    </row>
    <row r="7" spans="1:13" s="468" customFormat="1" ht="28.5" x14ac:dyDescent="0.2">
      <c r="A7" s="462" t="s">
        <v>48</v>
      </c>
      <c r="B7" s="462" t="s">
        <v>49</v>
      </c>
      <c r="C7" s="432" t="s">
        <v>50</v>
      </c>
      <c r="D7" s="431" t="s">
        <v>51</v>
      </c>
      <c r="E7" s="432" t="s">
        <v>52</v>
      </c>
      <c r="F7" s="433">
        <v>-6</v>
      </c>
      <c r="G7" s="433">
        <v>-7</v>
      </c>
      <c r="H7" s="431" t="s">
        <v>55</v>
      </c>
      <c r="I7" s="431" t="s">
        <v>56</v>
      </c>
      <c r="J7" s="431" t="s">
        <v>75</v>
      </c>
      <c r="K7" s="433">
        <v>-11</v>
      </c>
      <c r="L7" s="431" t="s">
        <v>1056</v>
      </c>
    </row>
    <row r="8" spans="1:13" s="40" customFormat="1" ht="15" x14ac:dyDescent="0.2">
      <c r="A8" s="463" t="s">
        <v>142</v>
      </c>
      <c r="B8" s="463" t="s">
        <v>145</v>
      </c>
      <c r="C8" s="447" t="s">
        <v>144</v>
      </c>
      <c r="D8" s="434" t="s">
        <v>148</v>
      </c>
      <c r="E8" s="435" t="s">
        <v>151</v>
      </c>
      <c r="F8" s="436">
        <v>116756400</v>
      </c>
      <c r="G8" s="436">
        <f>ROUND(F8/430*32/52*1.2,0)</f>
        <v>200512</v>
      </c>
      <c r="H8" s="437">
        <f>ROUND(F8/430*32/52*D8*18/100,0)</f>
        <v>5714589</v>
      </c>
      <c r="I8" s="436">
        <f>ROUND(F8/430*32/52*D8*3/100,0)</f>
        <v>952431</v>
      </c>
      <c r="J8" s="436">
        <f>ROUND(F8/430*32/52*D8*1/100,0)</f>
        <v>317477</v>
      </c>
      <c r="K8" s="436">
        <f>ROUND(F8/430*32/52*D8*2/100,0)</f>
        <v>634954</v>
      </c>
      <c r="L8" s="436">
        <f>SUM(H8:K8)</f>
        <v>7619451</v>
      </c>
      <c r="M8" s="438"/>
    </row>
    <row r="9" spans="1:13" s="40" customFormat="1" ht="15" x14ac:dyDescent="0.2">
      <c r="A9" s="463" t="s">
        <v>143</v>
      </c>
      <c r="B9" s="463" t="s">
        <v>146</v>
      </c>
      <c r="C9" s="447" t="s">
        <v>147</v>
      </c>
      <c r="D9" s="434" t="s">
        <v>149</v>
      </c>
      <c r="E9" s="435" t="s">
        <v>150</v>
      </c>
      <c r="F9" s="436">
        <v>111750000</v>
      </c>
      <c r="G9" s="436">
        <f t="shared" ref="G9:G72" si="0">ROUND(F9/430*32/52*1.2,0)</f>
        <v>191914</v>
      </c>
      <c r="H9" s="437">
        <f t="shared" ref="H9:H72" si="1">ROUND(F9/430*32/52*D9*18/100,0)</f>
        <v>2590841</v>
      </c>
      <c r="I9" s="436">
        <f t="shared" ref="I9:I72" si="2">ROUND(F9/430*32/52*D9*3/100,0)</f>
        <v>431807</v>
      </c>
      <c r="J9" s="436">
        <f t="shared" ref="J9:J72" si="3">ROUND(F9/430*32/52*D9*1/100,0)</f>
        <v>143936</v>
      </c>
      <c r="K9" s="436">
        <f t="shared" ref="K9:K72" si="4">ROUND(F9/430*32/52*D9*2/100,0)</f>
        <v>287871</v>
      </c>
      <c r="L9" s="436">
        <f t="shared" ref="L9:L72" si="5">SUM(H9:K9)</f>
        <v>3454455</v>
      </c>
      <c r="M9" s="438"/>
    </row>
    <row r="10" spans="1:13" s="40" customFormat="1" ht="30" x14ac:dyDescent="0.2">
      <c r="A10" s="463" t="s">
        <v>152</v>
      </c>
      <c r="B10" s="464" t="s">
        <v>109</v>
      </c>
      <c r="C10" s="450" t="s">
        <v>110</v>
      </c>
      <c r="D10" s="449">
        <v>80</v>
      </c>
      <c r="E10" s="439" t="s">
        <v>283</v>
      </c>
      <c r="F10" s="441">
        <v>109604400</v>
      </c>
      <c r="G10" s="436">
        <f t="shared" si="0"/>
        <v>188229</v>
      </c>
      <c r="H10" s="437">
        <f t="shared" si="1"/>
        <v>2258753</v>
      </c>
      <c r="I10" s="436">
        <f t="shared" si="2"/>
        <v>376459</v>
      </c>
      <c r="J10" s="436">
        <f t="shared" si="3"/>
        <v>125486</v>
      </c>
      <c r="K10" s="436">
        <f t="shared" si="4"/>
        <v>250973</v>
      </c>
      <c r="L10" s="436">
        <f t="shared" si="5"/>
        <v>3011671</v>
      </c>
      <c r="M10" s="440"/>
    </row>
    <row r="11" spans="1:13" s="40" customFormat="1" ht="30" x14ac:dyDescent="0.2">
      <c r="A11" s="465">
        <v>4</v>
      </c>
      <c r="B11" s="464" t="s">
        <v>111</v>
      </c>
      <c r="C11" s="450" t="s">
        <v>112</v>
      </c>
      <c r="D11" s="449">
        <v>100</v>
      </c>
      <c r="E11" s="439" t="s">
        <v>284</v>
      </c>
      <c r="F11" s="441">
        <v>88506000</v>
      </c>
      <c r="G11" s="436">
        <f t="shared" si="0"/>
        <v>151996</v>
      </c>
      <c r="H11" s="437">
        <f t="shared" si="1"/>
        <v>2279940</v>
      </c>
      <c r="I11" s="436">
        <f t="shared" si="2"/>
        <v>379990</v>
      </c>
      <c r="J11" s="436">
        <f t="shared" si="3"/>
        <v>126663</v>
      </c>
      <c r="K11" s="436">
        <f t="shared" si="4"/>
        <v>253327</v>
      </c>
      <c r="L11" s="436">
        <f t="shared" si="5"/>
        <v>3039920</v>
      </c>
      <c r="M11" s="440"/>
    </row>
    <row r="12" spans="1:13" s="40" customFormat="1" ht="15" x14ac:dyDescent="0.2">
      <c r="A12" s="465">
        <v>5</v>
      </c>
      <c r="B12" s="464" t="s">
        <v>114</v>
      </c>
      <c r="C12" s="450" t="s">
        <v>113</v>
      </c>
      <c r="D12" s="449">
        <v>100</v>
      </c>
      <c r="E12" s="439" t="s">
        <v>285</v>
      </c>
      <c r="F12" s="441">
        <v>72592800</v>
      </c>
      <c r="G12" s="436">
        <f t="shared" si="0"/>
        <v>124667</v>
      </c>
      <c r="H12" s="437">
        <f t="shared" si="1"/>
        <v>1870011</v>
      </c>
      <c r="I12" s="436">
        <f t="shared" si="2"/>
        <v>311669</v>
      </c>
      <c r="J12" s="436">
        <f t="shared" si="3"/>
        <v>103890</v>
      </c>
      <c r="K12" s="436">
        <f t="shared" si="4"/>
        <v>207779</v>
      </c>
      <c r="L12" s="436">
        <f t="shared" si="5"/>
        <v>2493349</v>
      </c>
      <c r="M12" s="440"/>
    </row>
    <row r="13" spans="1:13" s="40" customFormat="1" ht="30" x14ac:dyDescent="0.2">
      <c r="A13" s="465">
        <v>6</v>
      </c>
      <c r="B13" s="464" t="s">
        <v>115</v>
      </c>
      <c r="C13" s="450" t="s">
        <v>116</v>
      </c>
      <c r="D13" s="449">
        <v>40</v>
      </c>
      <c r="E13" s="439" t="s">
        <v>286</v>
      </c>
      <c r="F13" s="441">
        <v>95836800</v>
      </c>
      <c r="G13" s="436">
        <f t="shared" si="0"/>
        <v>164586</v>
      </c>
      <c r="H13" s="437">
        <f t="shared" si="1"/>
        <v>987513</v>
      </c>
      <c r="I13" s="436">
        <f t="shared" si="2"/>
        <v>164586</v>
      </c>
      <c r="J13" s="436">
        <f t="shared" si="3"/>
        <v>54862</v>
      </c>
      <c r="K13" s="436">
        <f t="shared" si="4"/>
        <v>109724</v>
      </c>
      <c r="L13" s="436">
        <f t="shared" si="5"/>
        <v>1316685</v>
      </c>
      <c r="M13" s="440"/>
    </row>
    <row r="14" spans="1:13" s="40" customFormat="1" ht="30" x14ac:dyDescent="0.2">
      <c r="A14" s="465">
        <v>7</v>
      </c>
      <c r="B14" s="464" t="s">
        <v>117</v>
      </c>
      <c r="C14" s="450" t="s">
        <v>118</v>
      </c>
      <c r="D14" s="449">
        <v>60</v>
      </c>
      <c r="E14" s="439" t="s">
        <v>284</v>
      </c>
      <c r="F14" s="441">
        <f>VLOOKUP(E14,$E$8:$F$13,2,0)</f>
        <v>88506000</v>
      </c>
      <c r="G14" s="436">
        <f t="shared" si="0"/>
        <v>151996</v>
      </c>
      <c r="H14" s="437">
        <f t="shared" si="1"/>
        <v>1367964</v>
      </c>
      <c r="I14" s="436">
        <f t="shared" si="2"/>
        <v>227994</v>
      </c>
      <c r="J14" s="436">
        <f t="shared" si="3"/>
        <v>75998</v>
      </c>
      <c r="K14" s="436">
        <f t="shared" si="4"/>
        <v>151996</v>
      </c>
      <c r="L14" s="436">
        <f t="shared" si="5"/>
        <v>1823952</v>
      </c>
      <c r="M14" s="440"/>
    </row>
    <row r="15" spans="1:13" s="40" customFormat="1" ht="60" x14ac:dyDescent="0.2">
      <c r="A15" s="465">
        <v>8</v>
      </c>
      <c r="B15" s="464" t="s">
        <v>119</v>
      </c>
      <c r="C15" s="450" t="s">
        <v>120</v>
      </c>
      <c r="D15" s="449">
        <v>80</v>
      </c>
      <c r="E15" s="439" t="s">
        <v>285</v>
      </c>
      <c r="F15" s="441">
        <f t="shared" ref="F15:F78" si="6">VLOOKUP(E15,$E$8:$F$13,2,0)</f>
        <v>72592800</v>
      </c>
      <c r="G15" s="436">
        <f t="shared" si="0"/>
        <v>124667</v>
      </c>
      <c r="H15" s="437">
        <f t="shared" si="1"/>
        <v>1496009</v>
      </c>
      <c r="I15" s="436">
        <f t="shared" si="2"/>
        <v>249335</v>
      </c>
      <c r="J15" s="436">
        <f t="shared" si="3"/>
        <v>83112</v>
      </c>
      <c r="K15" s="436">
        <f t="shared" si="4"/>
        <v>166223</v>
      </c>
      <c r="L15" s="436">
        <f t="shared" si="5"/>
        <v>1994679</v>
      </c>
      <c r="M15" s="440"/>
    </row>
    <row r="16" spans="1:13" s="40" customFormat="1" ht="30" x14ac:dyDescent="0.2">
      <c r="A16" s="465">
        <v>9</v>
      </c>
      <c r="B16" s="464" t="s">
        <v>121</v>
      </c>
      <c r="C16" s="450" t="s">
        <v>122</v>
      </c>
      <c r="D16" s="449">
        <v>60</v>
      </c>
      <c r="E16" s="439" t="s">
        <v>286</v>
      </c>
      <c r="F16" s="441">
        <f t="shared" si="6"/>
        <v>95836800</v>
      </c>
      <c r="G16" s="436">
        <f t="shared" si="0"/>
        <v>164586</v>
      </c>
      <c r="H16" s="437">
        <f t="shared" si="1"/>
        <v>1481270</v>
      </c>
      <c r="I16" s="436">
        <f t="shared" si="2"/>
        <v>246878</v>
      </c>
      <c r="J16" s="436">
        <f t="shared" si="3"/>
        <v>82293</v>
      </c>
      <c r="K16" s="436">
        <f t="shared" si="4"/>
        <v>164586</v>
      </c>
      <c r="L16" s="436">
        <f t="shared" si="5"/>
        <v>1975027</v>
      </c>
      <c r="M16" s="440"/>
    </row>
    <row r="17" spans="1:13" s="40" customFormat="1" ht="30" x14ac:dyDescent="0.2">
      <c r="A17" s="465">
        <v>10</v>
      </c>
      <c r="B17" s="464" t="s">
        <v>124</v>
      </c>
      <c r="C17" s="450" t="s">
        <v>123</v>
      </c>
      <c r="D17" s="449">
        <v>80</v>
      </c>
      <c r="E17" s="439" t="s">
        <v>283</v>
      </c>
      <c r="F17" s="441">
        <f t="shared" si="6"/>
        <v>109604400</v>
      </c>
      <c r="G17" s="436">
        <f t="shared" si="0"/>
        <v>188229</v>
      </c>
      <c r="H17" s="437">
        <f t="shared" si="1"/>
        <v>2258753</v>
      </c>
      <c r="I17" s="436">
        <f t="shared" si="2"/>
        <v>376459</v>
      </c>
      <c r="J17" s="436">
        <f t="shared" si="3"/>
        <v>125486</v>
      </c>
      <c r="K17" s="436">
        <f t="shared" si="4"/>
        <v>250973</v>
      </c>
      <c r="L17" s="436">
        <f t="shared" si="5"/>
        <v>3011671</v>
      </c>
      <c r="M17" s="440"/>
    </row>
    <row r="18" spans="1:13" s="40" customFormat="1" ht="45" x14ac:dyDescent="0.2">
      <c r="A18" s="465">
        <v>11</v>
      </c>
      <c r="B18" s="464" t="s">
        <v>125</v>
      </c>
      <c r="C18" s="450" t="s">
        <v>126</v>
      </c>
      <c r="D18" s="449">
        <v>80</v>
      </c>
      <c r="E18" s="439" t="s">
        <v>285</v>
      </c>
      <c r="F18" s="441">
        <f t="shared" si="6"/>
        <v>72592800</v>
      </c>
      <c r="G18" s="436">
        <f t="shared" si="0"/>
        <v>124667</v>
      </c>
      <c r="H18" s="437">
        <f t="shared" si="1"/>
        <v>1496009</v>
      </c>
      <c r="I18" s="436">
        <f t="shared" si="2"/>
        <v>249335</v>
      </c>
      <c r="J18" s="436">
        <f t="shared" si="3"/>
        <v>83112</v>
      </c>
      <c r="K18" s="436">
        <f t="shared" si="4"/>
        <v>166223</v>
      </c>
      <c r="L18" s="436">
        <f t="shared" si="5"/>
        <v>1994679</v>
      </c>
      <c r="M18" s="440"/>
    </row>
    <row r="19" spans="1:13" s="40" customFormat="1" ht="30" x14ac:dyDescent="0.2">
      <c r="A19" s="465">
        <v>12</v>
      </c>
      <c r="B19" s="464" t="s">
        <v>127</v>
      </c>
      <c r="C19" s="450" t="s">
        <v>128</v>
      </c>
      <c r="D19" s="449">
        <v>80</v>
      </c>
      <c r="E19" s="439" t="s">
        <v>286</v>
      </c>
      <c r="F19" s="441">
        <f t="shared" si="6"/>
        <v>95836800</v>
      </c>
      <c r="G19" s="436">
        <f t="shared" si="0"/>
        <v>164586</v>
      </c>
      <c r="H19" s="437">
        <f t="shared" si="1"/>
        <v>1975027</v>
      </c>
      <c r="I19" s="436">
        <f t="shared" si="2"/>
        <v>329171</v>
      </c>
      <c r="J19" s="436">
        <f t="shared" si="3"/>
        <v>109724</v>
      </c>
      <c r="K19" s="436">
        <f t="shared" si="4"/>
        <v>219447</v>
      </c>
      <c r="L19" s="436">
        <f t="shared" si="5"/>
        <v>2633369</v>
      </c>
      <c r="M19" s="440"/>
    </row>
    <row r="20" spans="1:13" s="40" customFormat="1" ht="45" x14ac:dyDescent="0.2">
      <c r="A20" s="465">
        <v>13</v>
      </c>
      <c r="B20" s="464" t="s">
        <v>129</v>
      </c>
      <c r="C20" s="450" t="s">
        <v>130</v>
      </c>
      <c r="D20" s="449">
        <v>80</v>
      </c>
      <c r="E20" s="439" t="s">
        <v>283</v>
      </c>
      <c r="F20" s="441">
        <f t="shared" si="6"/>
        <v>109604400</v>
      </c>
      <c r="G20" s="436">
        <f t="shared" si="0"/>
        <v>188229</v>
      </c>
      <c r="H20" s="437">
        <f t="shared" si="1"/>
        <v>2258753</v>
      </c>
      <c r="I20" s="436">
        <f t="shared" si="2"/>
        <v>376459</v>
      </c>
      <c r="J20" s="436">
        <f t="shared" si="3"/>
        <v>125486</v>
      </c>
      <c r="K20" s="436">
        <f t="shared" si="4"/>
        <v>250973</v>
      </c>
      <c r="L20" s="436">
        <f t="shared" si="5"/>
        <v>3011671</v>
      </c>
      <c r="M20" s="440"/>
    </row>
    <row r="21" spans="1:13" s="40" customFormat="1" ht="30" x14ac:dyDescent="0.2">
      <c r="A21" s="465">
        <v>14</v>
      </c>
      <c r="B21" s="464" t="s">
        <v>133</v>
      </c>
      <c r="C21" s="450" t="s">
        <v>131</v>
      </c>
      <c r="D21" s="449">
        <v>40</v>
      </c>
      <c r="E21" s="439" t="s">
        <v>284</v>
      </c>
      <c r="F21" s="441">
        <f t="shared" si="6"/>
        <v>88506000</v>
      </c>
      <c r="G21" s="436">
        <f t="shared" si="0"/>
        <v>151996</v>
      </c>
      <c r="H21" s="437">
        <f t="shared" si="1"/>
        <v>911976</v>
      </c>
      <c r="I21" s="436">
        <f t="shared" si="2"/>
        <v>151996</v>
      </c>
      <c r="J21" s="436">
        <f t="shared" si="3"/>
        <v>50665</v>
      </c>
      <c r="K21" s="436">
        <f t="shared" si="4"/>
        <v>101331</v>
      </c>
      <c r="L21" s="436">
        <f t="shared" si="5"/>
        <v>1215968</v>
      </c>
      <c r="M21" s="440"/>
    </row>
    <row r="22" spans="1:13" s="40" customFormat="1" ht="15" x14ac:dyDescent="0.2">
      <c r="A22" s="465">
        <v>15</v>
      </c>
      <c r="B22" s="464" t="s">
        <v>132</v>
      </c>
      <c r="C22" s="450" t="s">
        <v>134</v>
      </c>
      <c r="D22" s="449">
        <v>80</v>
      </c>
      <c r="E22" s="439" t="s">
        <v>286</v>
      </c>
      <c r="F22" s="441">
        <f t="shared" si="6"/>
        <v>95836800</v>
      </c>
      <c r="G22" s="436">
        <f t="shared" si="0"/>
        <v>164586</v>
      </c>
      <c r="H22" s="437">
        <f t="shared" si="1"/>
        <v>1975027</v>
      </c>
      <c r="I22" s="436">
        <f t="shared" si="2"/>
        <v>329171</v>
      </c>
      <c r="J22" s="436">
        <f t="shared" si="3"/>
        <v>109724</v>
      </c>
      <c r="K22" s="436">
        <f t="shared" si="4"/>
        <v>219447</v>
      </c>
      <c r="L22" s="436">
        <f t="shared" si="5"/>
        <v>2633369</v>
      </c>
      <c r="M22" s="440"/>
    </row>
    <row r="23" spans="1:13" s="40" customFormat="1" ht="30" x14ac:dyDescent="0.2">
      <c r="A23" s="465">
        <v>16</v>
      </c>
      <c r="B23" s="464" t="s">
        <v>135</v>
      </c>
      <c r="C23" s="450" t="s">
        <v>136</v>
      </c>
      <c r="D23" s="449">
        <v>80</v>
      </c>
      <c r="E23" s="439" t="s">
        <v>283</v>
      </c>
      <c r="F23" s="441">
        <f t="shared" si="6"/>
        <v>109604400</v>
      </c>
      <c r="G23" s="436">
        <f t="shared" si="0"/>
        <v>188229</v>
      </c>
      <c r="H23" s="437">
        <f t="shared" si="1"/>
        <v>2258753</v>
      </c>
      <c r="I23" s="436">
        <f t="shared" si="2"/>
        <v>376459</v>
      </c>
      <c r="J23" s="436">
        <f t="shared" si="3"/>
        <v>125486</v>
      </c>
      <c r="K23" s="436">
        <f t="shared" si="4"/>
        <v>250973</v>
      </c>
      <c r="L23" s="436">
        <f t="shared" si="5"/>
        <v>3011671</v>
      </c>
      <c r="M23" s="440"/>
    </row>
    <row r="24" spans="1:13" s="40" customFormat="1" ht="30" x14ac:dyDescent="0.2">
      <c r="A24" s="515">
        <v>17</v>
      </c>
      <c r="B24" s="518" t="s">
        <v>153</v>
      </c>
      <c r="C24" s="450" t="s">
        <v>137</v>
      </c>
      <c r="D24" s="449">
        <v>112</v>
      </c>
      <c r="E24" s="439"/>
      <c r="F24" s="441"/>
      <c r="G24" s="436"/>
      <c r="H24" s="437"/>
      <c r="I24" s="436"/>
      <c r="J24" s="436"/>
      <c r="K24" s="436"/>
      <c r="L24" s="436"/>
      <c r="M24" s="440"/>
    </row>
    <row r="25" spans="1:13" s="40" customFormat="1" ht="45" x14ac:dyDescent="0.2">
      <c r="A25" s="516"/>
      <c r="B25" s="519"/>
      <c r="C25" s="450" t="s">
        <v>138</v>
      </c>
      <c r="D25" s="449">
        <v>16</v>
      </c>
      <c r="E25" s="439" t="s">
        <v>284</v>
      </c>
      <c r="F25" s="441">
        <f t="shared" si="6"/>
        <v>88506000</v>
      </c>
      <c r="G25" s="436">
        <f t="shared" si="0"/>
        <v>151996</v>
      </c>
      <c r="H25" s="437">
        <f t="shared" si="1"/>
        <v>364790</v>
      </c>
      <c r="I25" s="436">
        <f t="shared" si="2"/>
        <v>60798</v>
      </c>
      <c r="J25" s="436">
        <f t="shared" si="3"/>
        <v>20266</v>
      </c>
      <c r="K25" s="436">
        <f t="shared" si="4"/>
        <v>40532</v>
      </c>
      <c r="L25" s="436">
        <f t="shared" si="5"/>
        <v>486386</v>
      </c>
      <c r="M25" s="440"/>
    </row>
    <row r="26" spans="1:13" s="40" customFormat="1" ht="45" x14ac:dyDescent="0.2">
      <c r="A26" s="516"/>
      <c r="B26" s="519"/>
      <c r="C26" s="450" t="s">
        <v>139</v>
      </c>
      <c r="D26" s="449">
        <v>32</v>
      </c>
      <c r="E26" s="439" t="s">
        <v>284</v>
      </c>
      <c r="F26" s="441">
        <f t="shared" si="6"/>
        <v>88506000</v>
      </c>
      <c r="G26" s="436">
        <f t="shared" si="0"/>
        <v>151996</v>
      </c>
      <c r="H26" s="437">
        <f t="shared" si="1"/>
        <v>729581</v>
      </c>
      <c r="I26" s="436">
        <f t="shared" si="2"/>
        <v>121597</v>
      </c>
      <c r="J26" s="436">
        <f t="shared" si="3"/>
        <v>40532</v>
      </c>
      <c r="K26" s="436">
        <f t="shared" si="4"/>
        <v>81065</v>
      </c>
      <c r="L26" s="436">
        <f t="shared" si="5"/>
        <v>972775</v>
      </c>
      <c r="M26" s="440"/>
    </row>
    <row r="27" spans="1:13" s="40" customFormat="1" ht="75" x14ac:dyDescent="0.2">
      <c r="A27" s="516"/>
      <c r="B27" s="519"/>
      <c r="C27" s="450" t="s">
        <v>1057</v>
      </c>
      <c r="D27" s="449">
        <v>32</v>
      </c>
      <c r="E27" s="439" t="s">
        <v>284</v>
      </c>
      <c r="F27" s="441">
        <f t="shared" si="6"/>
        <v>88506000</v>
      </c>
      <c r="G27" s="436">
        <f t="shared" si="0"/>
        <v>151996</v>
      </c>
      <c r="H27" s="437">
        <f t="shared" si="1"/>
        <v>729581</v>
      </c>
      <c r="I27" s="436">
        <f t="shared" si="2"/>
        <v>121597</v>
      </c>
      <c r="J27" s="436">
        <f t="shared" si="3"/>
        <v>40532</v>
      </c>
      <c r="K27" s="436">
        <f t="shared" si="4"/>
        <v>81065</v>
      </c>
      <c r="L27" s="436">
        <f t="shared" si="5"/>
        <v>972775</v>
      </c>
      <c r="M27" s="440"/>
    </row>
    <row r="28" spans="1:13" s="40" customFormat="1" ht="60" x14ac:dyDescent="0.2">
      <c r="A28" s="517"/>
      <c r="B28" s="520"/>
      <c r="C28" s="450" t="s">
        <v>1058</v>
      </c>
      <c r="D28" s="449">
        <v>32</v>
      </c>
      <c r="E28" s="439" t="s">
        <v>284</v>
      </c>
      <c r="F28" s="441">
        <f t="shared" si="6"/>
        <v>88506000</v>
      </c>
      <c r="G28" s="436">
        <f t="shared" si="0"/>
        <v>151996</v>
      </c>
      <c r="H28" s="437">
        <f t="shared" si="1"/>
        <v>729581</v>
      </c>
      <c r="I28" s="436">
        <f t="shared" si="2"/>
        <v>121597</v>
      </c>
      <c r="J28" s="436">
        <f t="shared" si="3"/>
        <v>40532</v>
      </c>
      <c r="K28" s="436">
        <f t="shared" si="4"/>
        <v>81065</v>
      </c>
      <c r="L28" s="436">
        <f t="shared" si="5"/>
        <v>972775</v>
      </c>
      <c r="M28" s="440"/>
    </row>
    <row r="29" spans="1:13" s="40" customFormat="1" ht="30" x14ac:dyDescent="0.2">
      <c r="A29" s="515">
        <v>18</v>
      </c>
      <c r="B29" s="518" t="s">
        <v>163</v>
      </c>
      <c r="C29" s="450" t="s">
        <v>175</v>
      </c>
      <c r="D29" s="449">
        <v>108</v>
      </c>
      <c r="E29" s="439"/>
      <c r="F29" s="441"/>
      <c r="G29" s="436"/>
      <c r="H29" s="437"/>
      <c r="I29" s="436"/>
      <c r="J29" s="436"/>
      <c r="K29" s="436"/>
      <c r="L29" s="436"/>
      <c r="M29" s="440"/>
    </row>
    <row r="30" spans="1:13" s="40" customFormat="1" ht="120" x14ac:dyDescent="0.2">
      <c r="A30" s="516"/>
      <c r="B30" s="519"/>
      <c r="C30" s="450" t="s">
        <v>154</v>
      </c>
      <c r="D30" s="449">
        <v>19</v>
      </c>
      <c r="E30" s="439" t="s">
        <v>283</v>
      </c>
      <c r="F30" s="441">
        <f t="shared" si="6"/>
        <v>109604400</v>
      </c>
      <c r="G30" s="436">
        <f t="shared" si="0"/>
        <v>188229</v>
      </c>
      <c r="H30" s="437">
        <f t="shared" si="1"/>
        <v>536454</v>
      </c>
      <c r="I30" s="436">
        <f t="shared" si="2"/>
        <v>89409</v>
      </c>
      <c r="J30" s="436">
        <f t="shared" si="3"/>
        <v>29803</v>
      </c>
      <c r="K30" s="436">
        <f t="shared" si="4"/>
        <v>59606</v>
      </c>
      <c r="L30" s="436">
        <f t="shared" si="5"/>
        <v>715272</v>
      </c>
      <c r="M30" s="440"/>
    </row>
    <row r="31" spans="1:13" s="40" customFormat="1" ht="30" x14ac:dyDescent="0.2">
      <c r="A31" s="516"/>
      <c r="B31" s="519"/>
      <c r="C31" s="450" t="s">
        <v>155</v>
      </c>
      <c r="D31" s="449">
        <v>8</v>
      </c>
      <c r="E31" s="439" t="s">
        <v>283</v>
      </c>
      <c r="F31" s="441">
        <f t="shared" si="6"/>
        <v>109604400</v>
      </c>
      <c r="G31" s="436">
        <f t="shared" si="0"/>
        <v>188229</v>
      </c>
      <c r="H31" s="437">
        <f t="shared" si="1"/>
        <v>225875</v>
      </c>
      <c r="I31" s="436">
        <f t="shared" si="2"/>
        <v>37646</v>
      </c>
      <c r="J31" s="436">
        <f t="shared" si="3"/>
        <v>12549</v>
      </c>
      <c r="K31" s="436">
        <f t="shared" si="4"/>
        <v>25097</v>
      </c>
      <c r="L31" s="436">
        <f t="shared" si="5"/>
        <v>301167</v>
      </c>
      <c r="M31" s="440"/>
    </row>
    <row r="32" spans="1:13" s="40" customFormat="1" ht="45" x14ac:dyDescent="0.2">
      <c r="A32" s="516"/>
      <c r="B32" s="519"/>
      <c r="C32" s="450" t="s">
        <v>156</v>
      </c>
      <c r="D32" s="449">
        <v>8</v>
      </c>
      <c r="E32" s="439" t="s">
        <v>283</v>
      </c>
      <c r="F32" s="441">
        <f t="shared" si="6"/>
        <v>109604400</v>
      </c>
      <c r="G32" s="436">
        <f t="shared" si="0"/>
        <v>188229</v>
      </c>
      <c r="H32" s="437">
        <f t="shared" si="1"/>
        <v>225875</v>
      </c>
      <c r="I32" s="436">
        <f t="shared" si="2"/>
        <v>37646</v>
      </c>
      <c r="J32" s="436">
        <f t="shared" si="3"/>
        <v>12549</v>
      </c>
      <c r="K32" s="436">
        <f t="shared" si="4"/>
        <v>25097</v>
      </c>
      <c r="L32" s="436">
        <f t="shared" si="5"/>
        <v>301167</v>
      </c>
      <c r="M32" s="440"/>
    </row>
    <row r="33" spans="1:13" s="40" customFormat="1" ht="90" x14ac:dyDescent="0.2">
      <c r="A33" s="516"/>
      <c r="B33" s="519"/>
      <c r="C33" s="450" t="s">
        <v>157</v>
      </c>
      <c r="D33" s="449">
        <v>16</v>
      </c>
      <c r="E33" s="439" t="s">
        <v>283</v>
      </c>
      <c r="F33" s="441">
        <f t="shared" si="6"/>
        <v>109604400</v>
      </c>
      <c r="G33" s="436">
        <f t="shared" si="0"/>
        <v>188229</v>
      </c>
      <c r="H33" s="437">
        <f t="shared" si="1"/>
        <v>451751</v>
      </c>
      <c r="I33" s="436">
        <f t="shared" si="2"/>
        <v>75292</v>
      </c>
      <c r="J33" s="436">
        <f t="shared" si="3"/>
        <v>25097</v>
      </c>
      <c r="K33" s="436">
        <f t="shared" si="4"/>
        <v>50195</v>
      </c>
      <c r="L33" s="436">
        <f t="shared" si="5"/>
        <v>602335</v>
      </c>
      <c r="M33" s="440"/>
    </row>
    <row r="34" spans="1:13" s="40" customFormat="1" ht="30" x14ac:dyDescent="0.2">
      <c r="A34" s="516"/>
      <c r="B34" s="519"/>
      <c r="C34" s="450" t="s">
        <v>158</v>
      </c>
      <c r="D34" s="449">
        <v>8</v>
      </c>
      <c r="E34" s="439" t="s">
        <v>283</v>
      </c>
      <c r="F34" s="441">
        <f t="shared" si="6"/>
        <v>109604400</v>
      </c>
      <c r="G34" s="436">
        <f t="shared" si="0"/>
        <v>188229</v>
      </c>
      <c r="H34" s="437">
        <f t="shared" si="1"/>
        <v>225875</v>
      </c>
      <c r="I34" s="436">
        <f t="shared" si="2"/>
        <v>37646</v>
      </c>
      <c r="J34" s="436">
        <f t="shared" si="3"/>
        <v>12549</v>
      </c>
      <c r="K34" s="436">
        <f t="shared" si="4"/>
        <v>25097</v>
      </c>
      <c r="L34" s="436">
        <f t="shared" si="5"/>
        <v>301167</v>
      </c>
      <c r="M34" s="440"/>
    </row>
    <row r="35" spans="1:13" s="40" customFormat="1" ht="30" x14ac:dyDescent="0.2">
      <c r="A35" s="516"/>
      <c r="B35" s="519"/>
      <c r="C35" s="450" t="s">
        <v>159</v>
      </c>
      <c r="D35" s="449">
        <v>8</v>
      </c>
      <c r="E35" s="439" t="s">
        <v>283</v>
      </c>
      <c r="F35" s="441">
        <f t="shared" si="6"/>
        <v>109604400</v>
      </c>
      <c r="G35" s="436">
        <f t="shared" si="0"/>
        <v>188229</v>
      </c>
      <c r="H35" s="437">
        <f t="shared" si="1"/>
        <v>225875</v>
      </c>
      <c r="I35" s="436">
        <f t="shared" si="2"/>
        <v>37646</v>
      </c>
      <c r="J35" s="436">
        <f t="shared" si="3"/>
        <v>12549</v>
      </c>
      <c r="K35" s="436">
        <f t="shared" si="4"/>
        <v>25097</v>
      </c>
      <c r="L35" s="436">
        <f t="shared" si="5"/>
        <v>301167</v>
      </c>
      <c r="M35" s="440"/>
    </row>
    <row r="36" spans="1:13" s="40" customFormat="1" ht="105" x14ac:dyDescent="0.2">
      <c r="A36" s="517"/>
      <c r="B36" s="520"/>
      <c r="C36" s="450" t="s">
        <v>160</v>
      </c>
      <c r="D36" s="449">
        <v>41</v>
      </c>
      <c r="E36" s="439" t="s">
        <v>283</v>
      </c>
      <c r="F36" s="441">
        <f t="shared" si="6"/>
        <v>109604400</v>
      </c>
      <c r="G36" s="436">
        <f t="shared" si="0"/>
        <v>188229</v>
      </c>
      <c r="H36" s="437">
        <f t="shared" si="1"/>
        <v>1157611</v>
      </c>
      <c r="I36" s="436">
        <f t="shared" si="2"/>
        <v>192935</v>
      </c>
      <c r="J36" s="436">
        <f t="shared" si="3"/>
        <v>64312</v>
      </c>
      <c r="K36" s="436">
        <f t="shared" si="4"/>
        <v>128623</v>
      </c>
      <c r="L36" s="436">
        <f t="shared" si="5"/>
        <v>1543481</v>
      </c>
      <c r="M36" s="440"/>
    </row>
    <row r="37" spans="1:13" s="40" customFormat="1" ht="30" x14ac:dyDescent="0.2">
      <c r="A37" s="515">
        <v>19</v>
      </c>
      <c r="B37" s="518" t="s">
        <v>164</v>
      </c>
      <c r="C37" s="450" t="s">
        <v>161</v>
      </c>
      <c r="D37" s="449">
        <v>153</v>
      </c>
      <c r="E37" s="439"/>
      <c r="F37" s="441"/>
      <c r="G37" s="436"/>
      <c r="H37" s="437"/>
      <c r="I37" s="436"/>
      <c r="J37" s="436"/>
      <c r="K37" s="436"/>
      <c r="L37" s="436"/>
      <c r="M37" s="440"/>
    </row>
    <row r="38" spans="1:13" s="40" customFormat="1" ht="45" x14ac:dyDescent="0.2">
      <c r="A38" s="516"/>
      <c r="B38" s="519"/>
      <c r="C38" s="450" t="s">
        <v>162</v>
      </c>
      <c r="D38" s="449">
        <v>16</v>
      </c>
      <c r="E38" s="439" t="s">
        <v>285</v>
      </c>
      <c r="F38" s="441">
        <f t="shared" si="6"/>
        <v>72592800</v>
      </c>
      <c r="G38" s="436">
        <f t="shared" si="0"/>
        <v>124667</v>
      </c>
      <c r="H38" s="437">
        <f t="shared" si="1"/>
        <v>299202</v>
      </c>
      <c r="I38" s="436">
        <f t="shared" si="2"/>
        <v>49867</v>
      </c>
      <c r="J38" s="436">
        <f t="shared" si="3"/>
        <v>16622</v>
      </c>
      <c r="K38" s="436">
        <f t="shared" si="4"/>
        <v>33245</v>
      </c>
      <c r="L38" s="436">
        <f t="shared" si="5"/>
        <v>398936</v>
      </c>
      <c r="M38" s="440"/>
    </row>
    <row r="39" spans="1:13" s="40" customFormat="1" ht="57.75" customHeight="1" x14ac:dyDescent="0.2">
      <c r="A39" s="516"/>
      <c r="B39" s="519"/>
      <c r="C39" s="450" t="s">
        <v>165</v>
      </c>
      <c r="D39" s="449">
        <v>8</v>
      </c>
      <c r="E39" s="439" t="s">
        <v>285</v>
      </c>
      <c r="F39" s="441">
        <f t="shared" si="6"/>
        <v>72592800</v>
      </c>
      <c r="G39" s="436">
        <f t="shared" si="0"/>
        <v>124667</v>
      </c>
      <c r="H39" s="437">
        <f t="shared" si="1"/>
        <v>149601</v>
      </c>
      <c r="I39" s="436">
        <f t="shared" si="2"/>
        <v>24933</v>
      </c>
      <c r="J39" s="436">
        <f t="shared" si="3"/>
        <v>8311</v>
      </c>
      <c r="K39" s="436">
        <f t="shared" si="4"/>
        <v>16622</v>
      </c>
      <c r="L39" s="436">
        <f t="shared" si="5"/>
        <v>199467</v>
      </c>
      <c r="M39" s="440"/>
    </row>
    <row r="40" spans="1:13" s="40" customFormat="1" ht="117.75" customHeight="1" x14ac:dyDescent="0.2">
      <c r="A40" s="516"/>
      <c r="B40" s="519"/>
      <c r="C40" s="450" t="s">
        <v>176</v>
      </c>
      <c r="D40" s="449">
        <v>24</v>
      </c>
      <c r="E40" s="439" t="s">
        <v>285</v>
      </c>
      <c r="F40" s="441">
        <f t="shared" si="6"/>
        <v>72592800</v>
      </c>
      <c r="G40" s="436">
        <f t="shared" si="0"/>
        <v>124667</v>
      </c>
      <c r="H40" s="437">
        <f t="shared" si="1"/>
        <v>448803</v>
      </c>
      <c r="I40" s="436">
        <f t="shared" si="2"/>
        <v>74800</v>
      </c>
      <c r="J40" s="436">
        <f t="shared" si="3"/>
        <v>24933</v>
      </c>
      <c r="K40" s="436">
        <f t="shared" si="4"/>
        <v>49867</v>
      </c>
      <c r="L40" s="436">
        <f t="shared" si="5"/>
        <v>598403</v>
      </c>
      <c r="M40" s="440"/>
    </row>
    <row r="41" spans="1:13" s="40" customFormat="1" ht="64.5" customHeight="1" x14ac:dyDescent="0.2">
      <c r="A41" s="516"/>
      <c r="B41" s="519"/>
      <c r="C41" s="450" t="s">
        <v>166</v>
      </c>
      <c r="D41" s="449">
        <v>8</v>
      </c>
      <c r="E41" s="439" t="s">
        <v>285</v>
      </c>
      <c r="F41" s="441">
        <f t="shared" si="6"/>
        <v>72592800</v>
      </c>
      <c r="G41" s="436">
        <f t="shared" si="0"/>
        <v>124667</v>
      </c>
      <c r="H41" s="437">
        <f t="shared" si="1"/>
        <v>149601</v>
      </c>
      <c r="I41" s="436">
        <f t="shared" si="2"/>
        <v>24933</v>
      </c>
      <c r="J41" s="436">
        <f t="shared" si="3"/>
        <v>8311</v>
      </c>
      <c r="K41" s="436">
        <f t="shared" si="4"/>
        <v>16622</v>
      </c>
      <c r="L41" s="436">
        <f t="shared" si="5"/>
        <v>199467</v>
      </c>
      <c r="M41" s="440"/>
    </row>
    <row r="42" spans="1:13" s="40" customFormat="1" ht="45" x14ac:dyDescent="0.2">
      <c r="A42" s="516"/>
      <c r="B42" s="519"/>
      <c r="C42" s="450" t="s">
        <v>167</v>
      </c>
      <c r="D42" s="449">
        <v>12</v>
      </c>
      <c r="E42" s="439" t="s">
        <v>285</v>
      </c>
      <c r="F42" s="441">
        <f t="shared" si="6"/>
        <v>72592800</v>
      </c>
      <c r="G42" s="436">
        <f t="shared" si="0"/>
        <v>124667</v>
      </c>
      <c r="H42" s="437">
        <f t="shared" si="1"/>
        <v>224401</v>
      </c>
      <c r="I42" s="436">
        <f t="shared" si="2"/>
        <v>37400</v>
      </c>
      <c r="J42" s="436">
        <f t="shared" si="3"/>
        <v>12467</v>
      </c>
      <c r="K42" s="436">
        <f t="shared" si="4"/>
        <v>24933</v>
      </c>
      <c r="L42" s="436">
        <f t="shared" si="5"/>
        <v>299201</v>
      </c>
      <c r="M42" s="440"/>
    </row>
    <row r="43" spans="1:13" s="40" customFormat="1" ht="66.75" customHeight="1" x14ac:dyDescent="0.2">
      <c r="A43" s="516"/>
      <c r="B43" s="519"/>
      <c r="C43" s="450" t="s">
        <v>168</v>
      </c>
      <c r="D43" s="449">
        <v>8</v>
      </c>
      <c r="E43" s="439" t="s">
        <v>285</v>
      </c>
      <c r="F43" s="441">
        <f t="shared" si="6"/>
        <v>72592800</v>
      </c>
      <c r="G43" s="436">
        <f t="shared" si="0"/>
        <v>124667</v>
      </c>
      <c r="H43" s="437">
        <f t="shared" si="1"/>
        <v>149601</v>
      </c>
      <c r="I43" s="436">
        <f t="shared" si="2"/>
        <v>24933</v>
      </c>
      <c r="J43" s="436">
        <f t="shared" si="3"/>
        <v>8311</v>
      </c>
      <c r="K43" s="436">
        <f t="shared" si="4"/>
        <v>16622</v>
      </c>
      <c r="L43" s="436">
        <f t="shared" si="5"/>
        <v>199467</v>
      </c>
      <c r="M43" s="440"/>
    </row>
    <row r="44" spans="1:13" s="40" customFormat="1" ht="62.25" customHeight="1" x14ac:dyDescent="0.2">
      <c r="A44" s="516"/>
      <c r="B44" s="519"/>
      <c r="C44" s="450" t="s">
        <v>169</v>
      </c>
      <c r="D44" s="449">
        <v>8</v>
      </c>
      <c r="E44" s="439" t="s">
        <v>285</v>
      </c>
      <c r="F44" s="441">
        <f t="shared" si="6"/>
        <v>72592800</v>
      </c>
      <c r="G44" s="436">
        <f t="shared" si="0"/>
        <v>124667</v>
      </c>
      <c r="H44" s="437">
        <f t="shared" si="1"/>
        <v>149601</v>
      </c>
      <c r="I44" s="436">
        <f t="shared" si="2"/>
        <v>24933</v>
      </c>
      <c r="J44" s="436">
        <f t="shared" si="3"/>
        <v>8311</v>
      </c>
      <c r="K44" s="436">
        <f t="shared" si="4"/>
        <v>16622</v>
      </c>
      <c r="L44" s="436">
        <f t="shared" si="5"/>
        <v>199467</v>
      </c>
      <c r="M44" s="440"/>
    </row>
    <row r="45" spans="1:13" s="40" customFormat="1" ht="61.5" customHeight="1" x14ac:dyDescent="0.2">
      <c r="A45" s="516"/>
      <c r="B45" s="519"/>
      <c r="C45" s="450" t="s">
        <v>170</v>
      </c>
      <c r="D45" s="449">
        <v>8</v>
      </c>
      <c r="E45" s="439" t="s">
        <v>285</v>
      </c>
      <c r="F45" s="441">
        <f t="shared" si="6"/>
        <v>72592800</v>
      </c>
      <c r="G45" s="436">
        <f t="shared" si="0"/>
        <v>124667</v>
      </c>
      <c r="H45" s="437">
        <f t="shared" si="1"/>
        <v>149601</v>
      </c>
      <c r="I45" s="436">
        <f t="shared" si="2"/>
        <v>24933</v>
      </c>
      <c r="J45" s="436">
        <f t="shared" si="3"/>
        <v>8311</v>
      </c>
      <c r="K45" s="436">
        <f t="shared" si="4"/>
        <v>16622</v>
      </c>
      <c r="L45" s="436">
        <f t="shared" si="5"/>
        <v>199467</v>
      </c>
      <c r="M45" s="440"/>
    </row>
    <row r="46" spans="1:13" s="40" customFormat="1" ht="57" customHeight="1" x14ac:dyDescent="0.2">
      <c r="A46" s="516"/>
      <c r="B46" s="519"/>
      <c r="C46" s="450" t="s">
        <v>171</v>
      </c>
      <c r="D46" s="449">
        <v>12</v>
      </c>
      <c r="E46" s="439" t="s">
        <v>285</v>
      </c>
      <c r="F46" s="441">
        <f t="shared" si="6"/>
        <v>72592800</v>
      </c>
      <c r="G46" s="436">
        <f t="shared" si="0"/>
        <v>124667</v>
      </c>
      <c r="H46" s="437">
        <f t="shared" si="1"/>
        <v>224401</v>
      </c>
      <c r="I46" s="436">
        <f t="shared" si="2"/>
        <v>37400</v>
      </c>
      <c r="J46" s="436">
        <f t="shared" si="3"/>
        <v>12467</v>
      </c>
      <c r="K46" s="436">
        <f t="shared" si="4"/>
        <v>24933</v>
      </c>
      <c r="L46" s="436">
        <f t="shared" si="5"/>
        <v>299201</v>
      </c>
      <c r="M46" s="440"/>
    </row>
    <row r="47" spans="1:13" s="40" customFormat="1" ht="25.5" customHeight="1" x14ac:dyDescent="0.2">
      <c r="A47" s="516"/>
      <c r="B47" s="519"/>
      <c r="C47" s="450" t="s">
        <v>172</v>
      </c>
      <c r="D47" s="449">
        <v>8</v>
      </c>
      <c r="E47" s="439" t="s">
        <v>285</v>
      </c>
      <c r="F47" s="441">
        <f t="shared" si="6"/>
        <v>72592800</v>
      </c>
      <c r="G47" s="436">
        <f t="shared" si="0"/>
        <v>124667</v>
      </c>
      <c r="H47" s="437">
        <f t="shared" si="1"/>
        <v>149601</v>
      </c>
      <c r="I47" s="436">
        <f t="shared" si="2"/>
        <v>24933</v>
      </c>
      <c r="J47" s="436">
        <f t="shared" si="3"/>
        <v>8311</v>
      </c>
      <c r="K47" s="436">
        <f t="shared" si="4"/>
        <v>16622</v>
      </c>
      <c r="L47" s="436">
        <f t="shared" si="5"/>
        <v>199467</v>
      </c>
      <c r="M47" s="440"/>
    </row>
    <row r="48" spans="1:13" s="40" customFormat="1" ht="43.5" customHeight="1" x14ac:dyDescent="0.2">
      <c r="A48" s="516"/>
      <c r="B48" s="519"/>
      <c r="C48" s="450" t="s">
        <v>173</v>
      </c>
      <c r="D48" s="449">
        <v>25</v>
      </c>
      <c r="E48" s="439" t="s">
        <v>285</v>
      </c>
      <c r="F48" s="441">
        <f t="shared" si="6"/>
        <v>72592800</v>
      </c>
      <c r="G48" s="436">
        <f t="shared" si="0"/>
        <v>124667</v>
      </c>
      <c r="H48" s="437">
        <f t="shared" si="1"/>
        <v>467503</v>
      </c>
      <c r="I48" s="436">
        <f t="shared" si="2"/>
        <v>77917</v>
      </c>
      <c r="J48" s="436">
        <f t="shared" si="3"/>
        <v>25972</v>
      </c>
      <c r="K48" s="436">
        <f t="shared" si="4"/>
        <v>51945</v>
      </c>
      <c r="L48" s="436">
        <f t="shared" si="5"/>
        <v>623337</v>
      </c>
      <c r="M48" s="440"/>
    </row>
    <row r="49" spans="1:13" s="40" customFormat="1" ht="30" x14ac:dyDescent="0.2">
      <c r="A49" s="517"/>
      <c r="B49" s="520"/>
      <c r="C49" s="450" t="s">
        <v>174</v>
      </c>
      <c r="D49" s="449">
        <v>16</v>
      </c>
      <c r="E49" s="439" t="s">
        <v>285</v>
      </c>
      <c r="F49" s="441">
        <f t="shared" si="6"/>
        <v>72592800</v>
      </c>
      <c r="G49" s="436">
        <f t="shared" si="0"/>
        <v>124667</v>
      </c>
      <c r="H49" s="437">
        <f t="shared" si="1"/>
        <v>299202</v>
      </c>
      <c r="I49" s="436">
        <f t="shared" si="2"/>
        <v>49867</v>
      </c>
      <c r="J49" s="436">
        <f t="shared" si="3"/>
        <v>16622</v>
      </c>
      <c r="K49" s="436">
        <f t="shared" si="4"/>
        <v>33245</v>
      </c>
      <c r="L49" s="436">
        <f t="shared" si="5"/>
        <v>398936</v>
      </c>
      <c r="M49" s="440"/>
    </row>
    <row r="50" spans="1:13" s="40" customFormat="1" ht="43.5" customHeight="1" x14ac:dyDescent="0.2">
      <c r="A50" s="515">
        <v>20</v>
      </c>
      <c r="B50" s="518" t="s">
        <v>188</v>
      </c>
      <c r="C50" s="450" t="s">
        <v>1059</v>
      </c>
      <c r="D50" s="449">
        <v>401</v>
      </c>
      <c r="E50" s="439"/>
      <c r="F50" s="441"/>
      <c r="G50" s="436"/>
      <c r="H50" s="437"/>
      <c r="I50" s="436"/>
      <c r="J50" s="436"/>
      <c r="K50" s="436"/>
      <c r="L50" s="436"/>
      <c r="M50" s="440"/>
    </row>
    <row r="51" spans="1:13" s="40" customFormat="1" ht="60" x14ac:dyDescent="0.2">
      <c r="A51" s="516"/>
      <c r="B51" s="519"/>
      <c r="C51" s="450" t="s">
        <v>1060</v>
      </c>
      <c r="D51" s="449">
        <v>16</v>
      </c>
      <c r="E51" s="439" t="s">
        <v>286</v>
      </c>
      <c r="F51" s="441">
        <f t="shared" si="6"/>
        <v>95836800</v>
      </c>
      <c r="G51" s="436">
        <f t="shared" si="0"/>
        <v>164586</v>
      </c>
      <c r="H51" s="437">
        <f t="shared" si="1"/>
        <v>395005</v>
      </c>
      <c r="I51" s="436">
        <f t="shared" si="2"/>
        <v>65834</v>
      </c>
      <c r="J51" s="436">
        <f t="shared" si="3"/>
        <v>21945</v>
      </c>
      <c r="K51" s="436">
        <f t="shared" si="4"/>
        <v>43889</v>
      </c>
      <c r="L51" s="436">
        <f t="shared" si="5"/>
        <v>526673</v>
      </c>
      <c r="M51" s="440"/>
    </row>
    <row r="52" spans="1:13" s="40" customFormat="1" ht="64.5" customHeight="1" x14ac:dyDescent="0.2">
      <c r="A52" s="516"/>
      <c r="B52" s="519"/>
      <c r="C52" s="450" t="s">
        <v>1061</v>
      </c>
      <c r="D52" s="449">
        <v>40</v>
      </c>
      <c r="E52" s="439" t="s">
        <v>286</v>
      </c>
      <c r="F52" s="441">
        <f t="shared" si="6"/>
        <v>95836800</v>
      </c>
      <c r="G52" s="436">
        <f t="shared" si="0"/>
        <v>164586</v>
      </c>
      <c r="H52" s="437">
        <f t="shared" si="1"/>
        <v>987513</v>
      </c>
      <c r="I52" s="436">
        <f t="shared" si="2"/>
        <v>164586</v>
      </c>
      <c r="J52" s="436">
        <f t="shared" si="3"/>
        <v>54862</v>
      </c>
      <c r="K52" s="436">
        <f t="shared" si="4"/>
        <v>109724</v>
      </c>
      <c r="L52" s="436">
        <f t="shared" si="5"/>
        <v>1316685</v>
      </c>
      <c r="M52" s="440"/>
    </row>
    <row r="53" spans="1:13" s="40" customFormat="1" ht="78" customHeight="1" x14ac:dyDescent="0.2">
      <c r="A53" s="516"/>
      <c r="B53" s="519"/>
      <c r="C53" s="450" t="s">
        <v>180</v>
      </c>
      <c r="D53" s="449">
        <v>24</v>
      </c>
      <c r="E53" s="439" t="s">
        <v>286</v>
      </c>
      <c r="F53" s="441">
        <f t="shared" si="6"/>
        <v>95836800</v>
      </c>
      <c r="G53" s="436">
        <f t="shared" si="0"/>
        <v>164586</v>
      </c>
      <c r="H53" s="437">
        <f t="shared" si="1"/>
        <v>592508</v>
      </c>
      <c r="I53" s="436">
        <f t="shared" si="2"/>
        <v>98751</v>
      </c>
      <c r="J53" s="436">
        <f t="shared" si="3"/>
        <v>32917</v>
      </c>
      <c r="K53" s="436">
        <f t="shared" si="4"/>
        <v>65834</v>
      </c>
      <c r="L53" s="436">
        <f t="shared" si="5"/>
        <v>790010</v>
      </c>
      <c r="M53" s="440"/>
    </row>
    <row r="54" spans="1:13" s="40" customFormat="1" ht="86.25" customHeight="1" x14ac:dyDescent="0.2">
      <c r="A54" s="516"/>
      <c r="B54" s="519"/>
      <c r="C54" s="450" t="s">
        <v>181</v>
      </c>
      <c r="D54" s="449">
        <v>56</v>
      </c>
      <c r="E54" s="439" t="s">
        <v>286</v>
      </c>
      <c r="F54" s="441">
        <f t="shared" si="6"/>
        <v>95836800</v>
      </c>
      <c r="G54" s="436">
        <f t="shared" si="0"/>
        <v>164586</v>
      </c>
      <c r="H54" s="437">
        <f t="shared" si="1"/>
        <v>1382519</v>
      </c>
      <c r="I54" s="436">
        <f t="shared" si="2"/>
        <v>230420</v>
      </c>
      <c r="J54" s="436">
        <f t="shared" si="3"/>
        <v>76807</v>
      </c>
      <c r="K54" s="436">
        <f t="shared" si="4"/>
        <v>153613</v>
      </c>
      <c r="L54" s="436">
        <f t="shared" si="5"/>
        <v>1843359</v>
      </c>
      <c r="M54" s="440"/>
    </row>
    <row r="55" spans="1:13" s="40" customFormat="1" ht="75" x14ac:dyDescent="0.2">
      <c r="A55" s="516"/>
      <c r="B55" s="519"/>
      <c r="C55" s="450" t="s">
        <v>182</v>
      </c>
      <c r="D55" s="449">
        <v>40</v>
      </c>
      <c r="E55" s="439" t="s">
        <v>286</v>
      </c>
      <c r="F55" s="441">
        <f t="shared" si="6"/>
        <v>95836800</v>
      </c>
      <c r="G55" s="436">
        <f t="shared" si="0"/>
        <v>164586</v>
      </c>
      <c r="H55" s="437">
        <f t="shared" si="1"/>
        <v>987513</v>
      </c>
      <c r="I55" s="436">
        <f t="shared" si="2"/>
        <v>164586</v>
      </c>
      <c r="J55" s="436">
        <f t="shared" si="3"/>
        <v>54862</v>
      </c>
      <c r="K55" s="436">
        <f t="shared" si="4"/>
        <v>109724</v>
      </c>
      <c r="L55" s="436">
        <f t="shared" si="5"/>
        <v>1316685</v>
      </c>
      <c r="M55" s="440"/>
    </row>
    <row r="56" spans="1:13" s="40" customFormat="1" ht="47.25" customHeight="1" x14ac:dyDescent="0.2">
      <c r="A56" s="516"/>
      <c r="B56" s="519"/>
      <c r="C56" s="450" t="s">
        <v>1028</v>
      </c>
      <c r="D56" s="449">
        <v>24</v>
      </c>
      <c r="E56" s="439" t="s">
        <v>286</v>
      </c>
      <c r="F56" s="441">
        <f t="shared" si="6"/>
        <v>95836800</v>
      </c>
      <c r="G56" s="436">
        <f t="shared" si="0"/>
        <v>164586</v>
      </c>
      <c r="H56" s="437">
        <f t="shared" si="1"/>
        <v>592508</v>
      </c>
      <c r="I56" s="436">
        <f t="shared" si="2"/>
        <v>98751</v>
      </c>
      <c r="J56" s="436">
        <f t="shared" si="3"/>
        <v>32917</v>
      </c>
      <c r="K56" s="436">
        <f t="shared" si="4"/>
        <v>65834</v>
      </c>
      <c r="L56" s="436">
        <f t="shared" si="5"/>
        <v>790010</v>
      </c>
      <c r="M56" s="440"/>
    </row>
    <row r="57" spans="1:13" s="40" customFormat="1" ht="64.5" customHeight="1" x14ac:dyDescent="0.2">
      <c r="A57" s="516"/>
      <c r="B57" s="519"/>
      <c r="C57" s="450" t="s">
        <v>1062</v>
      </c>
      <c r="D57" s="449">
        <v>74</v>
      </c>
      <c r="E57" s="439" t="s">
        <v>286</v>
      </c>
      <c r="F57" s="441">
        <f t="shared" si="6"/>
        <v>95836800</v>
      </c>
      <c r="G57" s="436">
        <f t="shared" si="0"/>
        <v>164586</v>
      </c>
      <c r="H57" s="437">
        <f t="shared" si="1"/>
        <v>1826900</v>
      </c>
      <c r="I57" s="436">
        <f t="shared" si="2"/>
        <v>304483</v>
      </c>
      <c r="J57" s="436">
        <f t="shared" si="3"/>
        <v>101494</v>
      </c>
      <c r="K57" s="436">
        <f t="shared" si="4"/>
        <v>202989</v>
      </c>
      <c r="L57" s="436">
        <f t="shared" si="5"/>
        <v>2435866</v>
      </c>
      <c r="M57" s="440"/>
    </row>
    <row r="58" spans="1:13" s="40" customFormat="1" ht="49.5" customHeight="1" x14ac:dyDescent="0.2">
      <c r="A58" s="516"/>
      <c r="B58" s="519"/>
      <c r="C58" s="450" t="s">
        <v>184</v>
      </c>
      <c r="D58" s="449">
        <v>24</v>
      </c>
      <c r="E58" s="439" t="s">
        <v>286</v>
      </c>
      <c r="F58" s="441">
        <f t="shared" si="6"/>
        <v>95836800</v>
      </c>
      <c r="G58" s="436">
        <f t="shared" si="0"/>
        <v>164586</v>
      </c>
      <c r="H58" s="437">
        <f t="shared" si="1"/>
        <v>592508</v>
      </c>
      <c r="I58" s="436">
        <f t="shared" si="2"/>
        <v>98751</v>
      </c>
      <c r="J58" s="436">
        <f t="shared" si="3"/>
        <v>32917</v>
      </c>
      <c r="K58" s="436">
        <f t="shared" si="4"/>
        <v>65834</v>
      </c>
      <c r="L58" s="436">
        <f t="shared" si="5"/>
        <v>790010</v>
      </c>
      <c r="M58" s="440"/>
    </row>
    <row r="59" spans="1:13" s="40" customFormat="1" ht="46.5" customHeight="1" x14ac:dyDescent="0.2">
      <c r="A59" s="516"/>
      <c r="B59" s="519"/>
      <c r="C59" s="450" t="s">
        <v>185</v>
      </c>
      <c r="D59" s="449">
        <v>21</v>
      </c>
      <c r="E59" s="439" t="s">
        <v>286</v>
      </c>
      <c r="F59" s="441">
        <f t="shared" si="6"/>
        <v>95836800</v>
      </c>
      <c r="G59" s="436">
        <f t="shared" si="0"/>
        <v>164586</v>
      </c>
      <c r="H59" s="437">
        <f t="shared" si="1"/>
        <v>518445</v>
      </c>
      <c r="I59" s="436">
        <f t="shared" si="2"/>
        <v>86407</v>
      </c>
      <c r="J59" s="436">
        <f t="shared" si="3"/>
        <v>28802</v>
      </c>
      <c r="K59" s="436">
        <f t="shared" si="4"/>
        <v>57605</v>
      </c>
      <c r="L59" s="436">
        <f t="shared" si="5"/>
        <v>691259</v>
      </c>
      <c r="M59" s="440"/>
    </row>
    <row r="60" spans="1:13" s="40" customFormat="1" ht="44.25" customHeight="1" x14ac:dyDescent="0.2">
      <c r="A60" s="516"/>
      <c r="B60" s="519"/>
      <c r="C60" s="450" t="s">
        <v>186</v>
      </c>
      <c r="D60" s="449">
        <v>50</v>
      </c>
      <c r="E60" s="439" t="s">
        <v>286</v>
      </c>
      <c r="F60" s="441">
        <f t="shared" si="6"/>
        <v>95836800</v>
      </c>
      <c r="G60" s="436">
        <f t="shared" si="0"/>
        <v>164586</v>
      </c>
      <c r="H60" s="437">
        <f t="shared" si="1"/>
        <v>1234392</v>
      </c>
      <c r="I60" s="436">
        <f t="shared" si="2"/>
        <v>205732</v>
      </c>
      <c r="J60" s="436">
        <f t="shared" si="3"/>
        <v>68577</v>
      </c>
      <c r="K60" s="436">
        <f t="shared" si="4"/>
        <v>137155</v>
      </c>
      <c r="L60" s="436">
        <f t="shared" si="5"/>
        <v>1645856</v>
      </c>
      <c r="M60" s="440"/>
    </row>
    <row r="61" spans="1:13" s="40" customFormat="1" ht="32.25" customHeight="1" x14ac:dyDescent="0.2">
      <c r="A61" s="517"/>
      <c r="B61" s="520"/>
      <c r="C61" s="450" t="s">
        <v>187</v>
      </c>
      <c r="D61" s="449">
        <v>32</v>
      </c>
      <c r="E61" s="439" t="s">
        <v>286</v>
      </c>
      <c r="F61" s="441">
        <f t="shared" si="6"/>
        <v>95836800</v>
      </c>
      <c r="G61" s="436">
        <f t="shared" si="0"/>
        <v>164586</v>
      </c>
      <c r="H61" s="437">
        <f t="shared" si="1"/>
        <v>790011</v>
      </c>
      <c r="I61" s="436">
        <f t="shared" si="2"/>
        <v>131668</v>
      </c>
      <c r="J61" s="436">
        <f t="shared" si="3"/>
        <v>43889</v>
      </c>
      <c r="K61" s="436">
        <f t="shared" si="4"/>
        <v>87779</v>
      </c>
      <c r="L61" s="436">
        <f t="shared" si="5"/>
        <v>1053347</v>
      </c>
      <c r="M61" s="440"/>
    </row>
    <row r="62" spans="1:13" s="40" customFormat="1" ht="46.5" customHeight="1" x14ac:dyDescent="0.2">
      <c r="A62" s="515">
        <v>21</v>
      </c>
      <c r="B62" s="518" t="s">
        <v>202</v>
      </c>
      <c r="C62" s="450" t="s">
        <v>189</v>
      </c>
      <c r="D62" s="449">
        <v>322</v>
      </c>
      <c r="E62" s="439"/>
      <c r="F62" s="441"/>
      <c r="G62" s="436"/>
      <c r="H62" s="437"/>
      <c r="I62" s="436"/>
      <c r="J62" s="436"/>
      <c r="K62" s="436"/>
      <c r="L62" s="436"/>
      <c r="M62" s="440"/>
    </row>
    <row r="63" spans="1:13" s="40" customFormat="1" ht="64.5" customHeight="1" x14ac:dyDescent="0.2">
      <c r="A63" s="516"/>
      <c r="B63" s="519"/>
      <c r="C63" s="450" t="s">
        <v>190</v>
      </c>
      <c r="D63" s="449">
        <v>16</v>
      </c>
      <c r="E63" s="439" t="s">
        <v>285</v>
      </c>
      <c r="F63" s="441">
        <f t="shared" si="6"/>
        <v>72592800</v>
      </c>
      <c r="G63" s="436">
        <f t="shared" si="0"/>
        <v>124667</v>
      </c>
      <c r="H63" s="437">
        <f t="shared" si="1"/>
        <v>299202</v>
      </c>
      <c r="I63" s="436">
        <f t="shared" si="2"/>
        <v>49867</v>
      </c>
      <c r="J63" s="436">
        <f t="shared" si="3"/>
        <v>16622</v>
      </c>
      <c r="K63" s="436">
        <f t="shared" si="4"/>
        <v>33245</v>
      </c>
      <c r="L63" s="436">
        <f t="shared" si="5"/>
        <v>398936</v>
      </c>
      <c r="M63" s="440"/>
    </row>
    <row r="64" spans="1:13" s="40" customFormat="1" ht="102.75" customHeight="1" x14ac:dyDescent="0.2">
      <c r="A64" s="516"/>
      <c r="B64" s="519"/>
      <c r="C64" s="450" t="s">
        <v>191</v>
      </c>
      <c r="D64" s="449">
        <v>72</v>
      </c>
      <c r="E64" s="439" t="s">
        <v>285</v>
      </c>
      <c r="F64" s="441">
        <f t="shared" si="6"/>
        <v>72592800</v>
      </c>
      <c r="G64" s="436">
        <f t="shared" si="0"/>
        <v>124667</v>
      </c>
      <c r="H64" s="437">
        <f t="shared" si="1"/>
        <v>1346408</v>
      </c>
      <c r="I64" s="436">
        <f t="shared" si="2"/>
        <v>224401</v>
      </c>
      <c r="J64" s="436">
        <f t="shared" si="3"/>
        <v>74800</v>
      </c>
      <c r="K64" s="436">
        <f t="shared" si="4"/>
        <v>149601</v>
      </c>
      <c r="L64" s="436">
        <f t="shared" si="5"/>
        <v>1795210</v>
      </c>
      <c r="M64" s="440"/>
    </row>
    <row r="65" spans="1:13" s="40" customFormat="1" ht="64.5" customHeight="1" x14ac:dyDescent="0.2">
      <c r="A65" s="516"/>
      <c r="B65" s="519"/>
      <c r="C65" s="450" t="s">
        <v>192</v>
      </c>
      <c r="D65" s="449">
        <v>32</v>
      </c>
      <c r="E65" s="439" t="s">
        <v>285</v>
      </c>
      <c r="F65" s="441">
        <f t="shared" si="6"/>
        <v>72592800</v>
      </c>
      <c r="G65" s="436">
        <f t="shared" si="0"/>
        <v>124667</v>
      </c>
      <c r="H65" s="437">
        <f t="shared" si="1"/>
        <v>598404</v>
      </c>
      <c r="I65" s="436">
        <f t="shared" si="2"/>
        <v>99734</v>
      </c>
      <c r="J65" s="436">
        <f t="shared" si="3"/>
        <v>33245</v>
      </c>
      <c r="K65" s="436">
        <f t="shared" si="4"/>
        <v>66489</v>
      </c>
      <c r="L65" s="436">
        <f t="shared" si="5"/>
        <v>797872</v>
      </c>
      <c r="M65" s="440"/>
    </row>
    <row r="66" spans="1:13" s="40" customFormat="1" ht="64.5" customHeight="1" x14ac:dyDescent="0.2">
      <c r="A66" s="516"/>
      <c r="B66" s="519"/>
      <c r="C66" s="450" t="s">
        <v>193</v>
      </c>
      <c r="D66" s="449">
        <v>8</v>
      </c>
      <c r="E66" s="439" t="s">
        <v>285</v>
      </c>
      <c r="F66" s="441">
        <f t="shared" si="6"/>
        <v>72592800</v>
      </c>
      <c r="G66" s="436">
        <f t="shared" si="0"/>
        <v>124667</v>
      </c>
      <c r="H66" s="437">
        <f t="shared" si="1"/>
        <v>149601</v>
      </c>
      <c r="I66" s="436">
        <f t="shared" si="2"/>
        <v>24933</v>
      </c>
      <c r="J66" s="436">
        <f t="shared" si="3"/>
        <v>8311</v>
      </c>
      <c r="K66" s="436">
        <f t="shared" si="4"/>
        <v>16622</v>
      </c>
      <c r="L66" s="436">
        <f t="shared" si="5"/>
        <v>199467</v>
      </c>
      <c r="M66" s="440"/>
    </row>
    <row r="67" spans="1:13" s="40" customFormat="1" ht="121.5" customHeight="1" x14ac:dyDescent="0.2">
      <c r="A67" s="516"/>
      <c r="B67" s="519"/>
      <c r="C67" s="450" t="s">
        <v>194</v>
      </c>
      <c r="D67" s="449">
        <v>40</v>
      </c>
      <c r="E67" s="439" t="s">
        <v>285</v>
      </c>
      <c r="F67" s="441">
        <f t="shared" si="6"/>
        <v>72592800</v>
      </c>
      <c r="G67" s="436">
        <f t="shared" si="0"/>
        <v>124667</v>
      </c>
      <c r="H67" s="437">
        <f t="shared" si="1"/>
        <v>748005</v>
      </c>
      <c r="I67" s="436">
        <f t="shared" si="2"/>
        <v>124667</v>
      </c>
      <c r="J67" s="436">
        <f t="shared" si="3"/>
        <v>41556</v>
      </c>
      <c r="K67" s="436">
        <f t="shared" si="4"/>
        <v>83112</v>
      </c>
      <c r="L67" s="436">
        <f t="shared" si="5"/>
        <v>997340</v>
      </c>
      <c r="M67" s="440"/>
    </row>
    <row r="68" spans="1:13" s="40" customFormat="1" ht="64.5" customHeight="1" x14ac:dyDescent="0.2">
      <c r="A68" s="516"/>
      <c r="B68" s="519"/>
      <c r="C68" s="450" t="s">
        <v>195</v>
      </c>
      <c r="D68" s="449">
        <v>16</v>
      </c>
      <c r="E68" s="439" t="s">
        <v>285</v>
      </c>
      <c r="F68" s="441">
        <f t="shared" si="6"/>
        <v>72592800</v>
      </c>
      <c r="G68" s="436">
        <f t="shared" si="0"/>
        <v>124667</v>
      </c>
      <c r="H68" s="437">
        <f t="shared" si="1"/>
        <v>299202</v>
      </c>
      <c r="I68" s="436">
        <f t="shared" si="2"/>
        <v>49867</v>
      </c>
      <c r="J68" s="436">
        <f t="shared" si="3"/>
        <v>16622</v>
      </c>
      <c r="K68" s="436">
        <f t="shared" si="4"/>
        <v>33245</v>
      </c>
      <c r="L68" s="436">
        <f t="shared" si="5"/>
        <v>398936</v>
      </c>
      <c r="M68" s="440"/>
    </row>
    <row r="69" spans="1:13" s="40" customFormat="1" ht="64.5" customHeight="1" x14ac:dyDescent="0.2">
      <c r="A69" s="516"/>
      <c r="B69" s="519"/>
      <c r="C69" s="450" t="s">
        <v>196</v>
      </c>
      <c r="D69" s="449">
        <v>16</v>
      </c>
      <c r="E69" s="439" t="s">
        <v>285</v>
      </c>
      <c r="F69" s="441">
        <f t="shared" si="6"/>
        <v>72592800</v>
      </c>
      <c r="G69" s="436">
        <f t="shared" si="0"/>
        <v>124667</v>
      </c>
      <c r="H69" s="437">
        <f t="shared" si="1"/>
        <v>299202</v>
      </c>
      <c r="I69" s="436">
        <f t="shared" si="2"/>
        <v>49867</v>
      </c>
      <c r="J69" s="436">
        <f t="shared" si="3"/>
        <v>16622</v>
      </c>
      <c r="K69" s="436">
        <f t="shared" si="4"/>
        <v>33245</v>
      </c>
      <c r="L69" s="436">
        <f t="shared" si="5"/>
        <v>398936</v>
      </c>
      <c r="M69" s="440"/>
    </row>
    <row r="70" spans="1:13" s="40" customFormat="1" ht="91.5" customHeight="1" x14ac:dyDescent="0.2">
      <c r="A70" s="516"/>
      <c r="B70" s="519"/>
      <c r="C70" s="450" t="s">
        <v>197</v>
      </c>
      <c r="D70" s="449">
        <v>24</v>
      </c>
      <c r="E70" s="439" t="s">
        <v>285</v>
      </c>
      <c r="F70" s="441">
        <f t="shared" si="6"/>
        <v>72592800</v>
      </c>
      <c r="G70" s="436">
        <f t="shared" si="0"/>
        <v>124667</v>
      </c>
      <c r="H70" s="437">
        <f t="shared" si="1"/>
        <v>448803</v>
      </c>
      <c r="I70" s="436">
        <f t="shared" si="2"/>
        <v>74800</v>
      </c>
      <c r="J70" s="436">
        <f t="shared" si="3"/>
        <v>24933</v>
      </c>
      <c r="K70" s="436">
        <f t="shared" si="4"/>
        <v>49867</v>
      </c>
      <c r="L70" s="436">
        <f t="shared" si="5"/>
        <v>598403</v>
      </c>
      <c r="M70" s="440"/>
    </row>
    <row r="71" spans="1:13" s="40" customFormat="1" ht="89.25" customHeight="1" x14ac:dyDescent="0.2">
      <c r="A71" s="516"/>
      <c r="B71" s="519"/>
      <c r="C71" s="450" t="s">
        <v>198</v>
      </c>
      <c r="D71" s="449">
        <v>24</v>
      </c>
      <c r="E71" s="439" t="s">
        <v>285</v>
      </c>
      <c r="F71" s="441">
        <f t="shared" si="6"/>
        <v>72592800</v>
      </c>
      <c r="G71" s="436">
        <f t="shared" si="0"/>
        <v>124667</v>
      </c>
      <c r="H71" s="437">
        <f t="shared" si="1"/>
        <v>448803</v>
      </c>
      <c r="I71" s="436">
        <f t="shared" si="2"/>
        <v>74800</v>
      </c>
      <c r="J71" s="436">
        <f t="shared" si="3"/>
        <v>24933</v>
      </c>
      <c r="K71" s="436">
        <f t="shared" si="4"/>
        <v>49867</v>
      </c>
      <c r="L71" s="436">
        <f t="shared" si="5"/>
        <v>598403</v>
      </c>
      <c r="M71" s="440"/>
    </row>
    <row r="72" spans="1:13" s="40" customFormat="1" ht="75" x14ac:dyDescent="0.2">
      <c r="A72" s="516"/>
      <c r="B72" s="519"/>
      <c r="C72" s="450" t="s">
        <v>199</v>
      </c>
      <c r="D72" s="449">
        <v>26</v>
      </c>
      <c r="E72" s="439" t="s">
        <v>285</v>
      </c>
      <c r="F72" s="441">
        <f t="shared" si="6"/>
        <v>72592800</v>
      </c>
      <c r="G72" s="436">
        <f t="shared" si="0"/>
        <v>124667</v>
      </c>
      <c r="H72" s="437">
        <f t="shared" si="1"/>
        <v>486203</v>
      </c>
      <c r="I72" s="436">
        <f t="shared" si="2"/>
        <v>81034</v>
      </c>
      <c r="J72" s="436">
        <f t="shared" si="3"/>
        <v>27011</v>
      </c>
      <c r="K72" s="436">
        <f t="shared" si="4"/>
        <v>54023</v>
      </c>
      <c r="L72" s="436">
        <f t="shared" si="5"/>
        <v>648271</v>
      </c>
      <c r="M72" s="440"/>
    </row>
    <row r="73" spans="1:13" s="40" customFormat="1" ht="60" x14ac:dyDescent="0.2">
      <c r="A73" s="516"/>
      <c r="B73" s="519"/>
      <c r="C73" s="450" t="s">
        <v>200</v>
      </c>
      <c r="D73" s="449">
        <v>24</v>
      </c>
      <c r="E73" s="439" t="s">
        <v>285</v>
      </c>
      <c r="F73" s="441">
        <f t="shared" si="6"/>
        <v>72592800</v>
      </c>
      <c r="G73" s="436">
        <f t="shared" ref="G73:G136" si="7">ROUND(F73/430*32/52*1.2,0)</f>
        <v>124667</v>
      </c>
      <c r="H73" s="437">
        <f t="shared" ref="H73:H136" si="8">ROUND(F73/430*32/52*D73*18/100,0)</f>
        <v>448803</v>
      </c>
      <c r="I73" s="436">
        <f t="shared" ref="I73:I136" si="9">ROUND(F73/430*32/52*D73*3/100,0)</f>
        <v>74800</v>
      </c>
      <c r="J73" s="436">
        <f t="shared" ref="J73:J136" si="10">ROUND(F73/430*32/52*D73*1/100,0)</f>
        <v>24933</v>
      </c>
      <c r="K73" s="436">
        <f t="shared" ref="K73:K136" si="11">ROUND(F73/430*32/52*D73*2/100,0)</f>
        <v>49867</v>
      </c>
      <c r="L73" s="436">
        <f t="shared" ref="L73:L136" si="12">SUM(H73:K73)</f>
        <v>598403</v>
      </c>
      <c r="M73" s="440"/>
    </row>
    <row r="74" spans="1:13" s="40" customFormat="1" ht="120" x14ac:dyDescent="0.2">
      <c r="A74" s="517"/>
      <c r="B74" s="520"/>
      <c r="C74" s="450" t="s">
        <v>201</v>
      </c>
      <c r="D74" s="449">
        <v>24</v>
      </c>
      <c r="E74" s="439" t="s">
        <v>285</v>
      </c>
      <c r="F74" s="441">
        <f t="shared" si="6"/>
        <v>72592800</v>
      </c>
      <c r="G74" s="436">
        <f t="shared" si="7"/>
        <v>124667</v>
      </c>
      <c r="H74" s="437">
        <f t="shared" si="8"/>
        <v>448803</v>
      </c>
      <c r="I74" s="436">
        <f t="shared" si="9"/>
        <v>74800</v>
      </c>
      <c r="J74" s="436">
        <f t="shared" si="10"/>
        <v>24933</v>
      </c>
      <c r="K74" s="436">
        <f t="shared" si="11"/>
        <v>49867</v>
      </c>
      <c r="L74" s="436">
        <f t="shared" si="12"/>
        <v>598403</v>
      </c>
      <c r="M74" s="440"/>
    </row>
    <row r="75" spans="1:13" s="40" customFormat="1" ht="45" x14ac:dyDescent="0.2">
      <c r="A75" s="515">
        <v>22</v>
      </c>
      <c r="B75" s="518" t="s">
        <v>203</v>
      </c>
      <c r="C75" s="450" t="s">
        <v>204</v>
      </c>
      <c r="D75" s="449">
        <v>502</v>
      </c>
      <c r="E75" s="439"/>
      <c r="F75" s="441"/>
      <c r="G75" s="436"/>
      <c r="H75" s="437"/>
      <c r="I75" s="436"/>
      <c r="J75" s="436"/>
      <c r="K75" s="436"/>
      <c r="L75" s="436"/>
      <c r="M75" s="440"/>
    </row>
    <row r="76" spans="1:13" s="40" customFormat="1" ht="137.25" customHeight="1" x14ac:dyDescent="0.2">
      <c r="A76" s="516"/>
      <c r="B76" s="519"/>
      <c r="C76" s="450" t="s">
        <v>205</v>
      </c>
      <c r="D76" s="449">
        <v>50</v>
      </c>
      <c r="E76" s="439" t="s">
        <v>284</v>
      </c>
      <c r="F76" s="441">
        <f t="shared" si="6"/>
        <v>88506000</v>
      </c>
      <c r="G76" s="436">
        <f t="shared" si="7"/>
        <v>151996</v>
      </c>
      <c r="H76" s="437">
        <f t="shared" si="8"/>
        <v>1139970</v>
      </c>
      <c r="I76" s="436">
        <f t="shared" si="9"/>
        <v>189995</v>
      </c>
      <c r="J76" s="436">
        <f t="shared" si="10"/>
        <v>63332</v>
      </c>
      <c r="K76" s="436">
        <f t="shared" si="11"/>
        <v>126663</v>
      </c>
      <c r="L76" s="436">
        <f t="shared" si="12"/>
        <v>1519960</v>
      </c>
      <c r="M76" s="440"/>
    </row>
    <row r="77" spans="1:13" s="40" customFormat="1" ht="63.75" customHeight="1" x14ac:dyDescent="0.2">
      <c r="A77" s="516"/>
      <c r="B77" s="519"/>
      <c r="C77" s="450" t="s">
        <v>206</v>
      </c>
      <c r="D77" s="449">
        <v>16</v>
      </c>
      <c r="E77" s="439" t="s">
        <v>284</v>
      </c>
      <c r="F77" s="441">
        <f t="shared" si="6"/>
        <v>88506000</v>
      </c>
      <c r="G77" s="436">
        <f t="shared" si="7"/>
        <v>151996</v>
      </c>
      <c r="H77" s="437">
        <f t="shared" si="8"/>
        <v>364790</v>
      </c>
      <c r="I77" s="436">
        <f t="shared" si="9"/>
        <v>60798</v>
      </c>
      <c r="J77" s="436">
        <f t="shared" si="10"/>
        <v>20266</v>
      </c>
      <c r="K77" s="436">
        <f t="shared" si="11"/>
        <v>40532</v>
      </c>
      <c r="L77" s="436">
        <f t="shared" si="12"/>
        <v>486386</v>
      </c>
      <c r="M77" s="440"/>
    </row>
    <row r="78" spans="1:13" s="40" customFormat="1" ht="30" x14ac:dyDescent="0.2">
      <c r="A78" s="516"/>
      <c r="B78" s="519"/>
      <c r="C78" s="450" t="s">
        <v>207</v>
      </c>
      <c r="D78" s="449">
        <v>24</v>
      </c>
      <c r="E78" s="439" t="s">
        <v>284</v>
      </c>
      <c r="F78" s="441">
        <f t="shared" si="6"/>
        <v>88506000</v>
      </c>
      <c r="G78" s="436">
        <f t="shared" si="7"/>
        <v>151996</v>
      </c>
      <c r="H78" s="437">
        <f t="shared" si="8"/>
        <v>547186</v>
      </c>
      <c r="I78" s="436">
        <f t="shared" si="9"/>
        <v>91198</v>
      </c>
      <c r="J78" s="436">
        <f t="shared" si="10"/>
        <v>30399</v>
      </c>
      <c r="K78" s="436">
        <f t="shared" si="11"/>
        <v>60798</v>
      </c>
      <c r="L78" s="436">
        <f t="shared" si="12"/>
        <v>729581</v>
      </c>
      <c r="M78" s="440"/>
    </row>
    <row r="79" spans="1:13" s="40" customFormat="1" ht="60" x14ac:dyDescent="0.2">
      <c r="A79" s="516"/>
      <c r="B79" s="519"/>
      <c r="C79" s="450" t="s">
        <v>208</v>
      </c>
      <c r="D79" s="449">
        <v>21</v>
      </c>
      <c r="E79" s="439" t="s">
        <v>284</v>
      </c>
      <c r="F79" s="441">
        <f t="shared" ref="F79:F142" si="13">VLOOKUP(E79,$E$8:$F$13,2,0)</f>
        <v>88506000</v>
      </c>
      <c r="G79" s="436">
        <f t="shared" si="7"/>
        <v>151996</v>
      </c>
      <c r="H79" s="437">
        <f t="shared" si="8"/>
        <v>478787</v>
      </c>
      <c r="I79" s="436">
        <f t="shared" si="9"/>
        <v>79798</v>
      </c>
      <c r="J79" s="436">
        <f t="shared" si="10"/>
        <v>26599</v>
      </c>
      <c r="K79" s="436">
        <f t="shared" si="11"/>
        <v>53199</v>
      </c>
      <c r="L79" s="436">
        <f t="shared" si="12"/>
        <v>638383</v>
      </c>
      <c r="M79" s="440"/>
    </row>
    <row r="80" spans="1:13" s="40" customFormat="1" ht="75" x14ac:dyDescent="0.2">
      <c r="A80" s="516"/>
      <c r="B80" s="519"/>
      <c r="C80" s="450" t="s">
        <v>1063</v>
      </c>
      <c r="D80" s="449">
        <v>48</v>
      </c>
      <c r="E80" s="439" t="s">
        <v>284</v>
      </c>
      <c r="F80" s="441">
        <f t="shared" si="13"/>
        <v>88506000</v>
      </c>
      <c r="G80" s="436">
        <f t="shared" si="7"/>
        <v>151996</v>
      </c>
      <c r="H80" s="437">
        <f t="shared" si="8"/>
        <v>1094371</v>
      </c>
      <c r="I80" s="436">
        <f t="shared" si="9"/>
        <v>182395</v>
      </c>
      <c r="J80" s="436">
        <f t="shared" si="10"/>
        <v>60798</v>
      </c>
      <c r="K80" s="436">
        <f t="shared" si="11"/>
        <v>121597</v>
      </c>
      <c r="L80" s="436">
        <f t="shared" si="12"/>
        <v>1459161</v>
      </c>
      <c r="M80" s="440"/>
    </row>
    <row r="81" spans="1:13" s="40" customFormat="1" ht="30" x14ac:dyDescent="0.2">
      <c r="A81" s="516"/>
      <c r="B81" s="519"/>
      <c r="C81" s="450" t="s">
        <v>210</v>
      </c>
      <c r="D81" s="449">
        <v>40</v>
      </c>
      <c r="E81" s="439" t="s">
        <v>284</v>
      </c>
      <c r="F81" s="441">
        <f t="shared" si="13"/>
        <v>88506000</v>
      </c>
      <c r="G81" s="436">
        <f t="shared" si="7"/>
        <v>151996</v>
      </c>
      <c r="H81" s="437">
        <f t="shared" si="8"/>
        <v>911976</v>
      </c>
      <c r="I81" s="436">
        <f t="shared" si="9"/>
        <v>151996</v>
      </c>
      <c r="J81" s="436">
        <f t="shared" si="10"/>
        <v>50665</v>
      </c>
      <c r="K81" s="436">
        <f t="shared" si="11"/>
        <v>101331</v>
      </c>
      <c r="L81" s="436">
        <f t="shared" si="12"/>
        <v>1215968</v>
      </c>
      <c r="M81" s="440"/>
    </row>
    <row r="82" spans="1:13" s="40" customFormat="1" ht="45" x14ac:dyDescent="0.2">
      <c r="A82" s="516"/>
      <c r="B82" s="519"/>
      <c r="C82" s="450" t="s">
        <v>211</v>
      </c>
      <c r="D82" s="449">
        <v>16</v>
      </c>
      <c r="E82" s="439" t="s">
        <v>284</v>
      </c>
      <c r="F82" s="441">
        <f t="shared" si="13"/>
        <v>88506000</v>
      </c>
      <c r="G82" s="436">
        <f t="shared" si="7"/>
        <v>151996</v>
      </c>
      <c r="H82" s="437">
        <f t="shared" si="8"/>
        <v>364790</v>
      </c>
      <c r="I82" s="436">
        <f t="shared" si="9"/>
        <v>60798</v>
      </c>
      <c r="J82" s="436">
        <f t="shared" si="10"/>
        <v>20266</v>
      </c>
      <c r="K82" s="436">
        <f t="shared" si="11"/>
        <v>40532</v>
      </c>
      <c r="L82" s="436">
        <f t="shared" si="12"/>
        <v>486386</v>
      </c>
      <c r="M82" s="440"/>
    </row>
    <row r="83" spans="1:13" s="40" customFormat="1" ht="75" x14ac:dyDescent="0.2">
      <c r="A83" s="516"/>
      <c r="B83" s="519"/>
      <c r="C83" s="450" t="s">
        <v>1030</v>
      </c>
      <c r="D83" s="449">
        <v>41</v>
      </c>
      <c r="E83" s="439" t="s">
        <v>284</v>
      </c>
      <c r="F83" s="441">
        <f t="shared" si="13"/>
        <v>88506000</v>
      </c>
      <c r="G83" s="436">
        <f t="shared" si="7"/>
        <v>151996</v>
      </c>
      <c r="H83" s="437">
        <f t="shared" si="8"/>
        <v>934775</v>
      </c>
      <c r="I83" s="436">
        <f t="shared" si="9"/>
        <v>155796</v>
      </c>
      <c r="J83" s="436">
        <f t="shared" si="10"/>
        <v>51932</v>
      </c>
      <c r="K83" s="436">
        <f t="shared" si="11"/>
        <v>103864</v>
      </c>
      <c r="L83" s="436">
        <f t="shared" si="12"/>
        <v>1246367</v>
      </c>
      <c r="M83" s="440"/>
    </row>
    <row r="84" spans="1:13" s="40" customFormat="1" ht="90" x14ac:dyDescent="0.2">
      <c r="A84" s="516"/>
      <c r="B84" s="519"/>
      <c r="C84" s="450" t="s">
        <v>212</v>
      </c>
      <c r="D84" s="449">
        <v>40</v>
      </c>
      <c r="E84" s="439" t="s">
        <v>284</v>
      </c>
      <c r="F84" s="441">
        <f t="shared" si="13"/>
        <v>88506000</v>
      </c>
      <c r="G84" s="436">
        <f t="shared" si="7"/>
        <v>151996</v>
      </c>
      <c r="H84" s="437">
        <f t="shared" si="8"/>
        <v>911976</v>
      </c>
      <c r="I84" s="436">
        <f t="shared" si="9"/>
        <v>151996</v>
      </c>
      <c r="J84" s="436">
        <f t="shared" si="10"/>
        <v>50665</v>
      </c>
      <c r="K84" s="436">
        <f t="shared" si="11"/>
        <v>101331</v>
      </c>
      <c r="L84" s="436">
        <f t="shared" si="12"/>
        <v>1215968</v>
      </c>
      <c r="M84" s="440"/>
    </row>
    <row r="85" spans="1:13" s="40" customFormat="1" ht="30" x14ac:dyDescent="0.2">
      <c r="A85" s="516"/>
      <c r="B85" s="519"/>
      <c r="C85" s="450" t="s">
        <v>1031</v>
      </c>
      <c r="D85" s="449">
        <v>16</v>
      </c>
      <c r="E85" s="439" t="s">
        <v>284</v>
      </c>
      <c r="F85" s="441">
        <f t="shared" si="13"/>
        <v>88506000</v>
      </c>
      <c r="G85" s="436">
        <f t="shared" si="7"/>
        <v>151996</v>
      </c>
      <c r="H85" s="437">
        <f t="shared" si="8"/>
        <v>364790</v>
      </c>
      <c r="I85" s="436">
        <f t="shared" si="9"/>
        <v>60798</v>
      </c>
      <c r="J85" s="436">
        <f t="shared" si="10"/>
        <v>20266</v>
      </c>
      <c r="K85" s="436">
        <f t="shared" si="11"/>
        <v>40532</v>
      </c>
      <c r="L85" s="436">
        <f t="shared" si="12"/>
        <v>486386</v>
      </c>
      <c r="M85" s="440"/>
    </row>
    <row r="86" spans="1:13" s="40" customFormat="1" ht="45" x14ac:dyDescent="0.2">
      <c r="A86" s="516"/>
      <c r="B86" s="519"/>
      <c r="C86" s="450" t="s">
        <v>213</v>
      </c>
      <c r="D86" s="449">
        <v>8</v>
      </c>
      <c r="E86" s="439" t="s">
        <v>284</v>
      </c>
      <c r="F86" s="441">
        <f t="shared" si="13"/>
        <v>88506000</v>
      </c>
      <c r="G86" s="436">
        <f t="shared" si="7"/>
        <v>151996</v>
      </c>
      <c r="H86" s="437">
        <f t="shared" si="8"/>
        <v>182395</v>
      </c>
      <c r="I86" s="436">
        <f t="shared" si="9"/>
        <v>30399</v>
      </c>
      <c r="J86" s="436">
        <f t="shared" si="10"/>
        <v>10133</v>
      </c>
      <c r="K86" s="436">
        <f t="shared" si="11"/>
        <v>20266</v>
      </c>
      <c r="L86" s="436">
        <f t="shared" si="12"/>
        <v>243193</v>
      </c>
      <c r="M86" s="440"/>
    </row>
    <row r="87" spans="1:13" s="40" customFormat="1" ht="45" x14ac:dyDescent="0.2">
      <c r="A87" s="516"/>
      <c r="B87" s="519"/>
      <c r="C87" s="450" t="s">
        <v>214</v>
      </c>
      <c r="D87" s="449">
        <v>40</v>
      </c>
      <c r="E87" s="439" t="s">
        <v>284</v>
      </c>
      <c r="F87" s="441">
        <f t="shared" si="13"/>
        <v>88506000</v>
      </c>
      <c r="G87" s="436">
        <f t="shared" si="7"/>
        <v>151996</v>
      </c>
      <c r="H87" s="437">
        <f t="shared" si="8"/>
        <v>911976</v>
      </c>
      <c r="I87" s="436">
        <f t="shared" si="9"/>
        <v>151996</v>
      </c>
      <c r="J87" s="436">
        <f t="shared" si="10"/>
        <v>50665</v>
      </c>
      <c r="K87" s="436">
        <f t="shared" si="11"/>
        <v>101331</v>
      </c>
      <c r="L87" s="436">
        <f t="shared" si="12"/>
        <v>1215968</v>
      </c>
      <c r="M87" s="440"/>
    </row>
    <row r="88" spans="1:13" s="40" customFormat="1" ht="15" x14ac:dyDescent="0.2">
      <c r="A88" s="516"/>
      <c r="B88" s="519"/>
      <c r="C88" s="450" t="s">
        <v>215</v>
      </c>
      <c r="D88" s="449">
        <v>20</v>
      </c>
      <c r="E88" s="439" t="s">
        <v>284</v>
      </c>
      <c r="F88" s="441">
        <f t="shared" si="13"/>
        <v>88506000</v>
      </c>
      <c r="G88" s="436">
        <f t="shared" si="7"/>
        <v>151996</v>
      </c>
      <c r="H88" s="437">
        <f t="shared" si="8"/>
        <v>455988</v>
      </c>
      <c r="I88" s="436">
        <f t="shared" si="9"/>
        <v>75998</v>
      </c>
      <c r="J88" s="436">
        <f t="shared" si="10"/>
        <v>25333</v>
      </c>
      <c r="K88" s="436">
        <f t="shared" si="11"/>
        <v>50665</v>
      </c>
      <c r="L88" s="436">
        <f t="shared" si="12"/>
        <v>607984</v>
      </c>
      <c r="M88" s="440"/>
    </row>
    <row r="89" spans="1:13" s="40" customFormat="1" ht="60" x14ac:dyDescent="0.2">
      <c r="A89" s="516"/>
      <c r="B89" s="519"/>
      <c r="C89" s="450" t="s">
        <v>1032</v>
      </c>
      <c r="D89" s="449">
        <v>32</v>
      </c>
      <c r="E89" s="439" t="s">
        <v>284</v>
      </c>
      <c r="F89" s="441">
        <f t="shared" si="13"/>
        <v>88506000</v>
      </c>
      <c r="G89" s="436">
        <f t="shared" si="7"/>
        <v>151996</v>
      </c>
      <c r="H89" s="437">
        <f t="shared" si="8"/>
        <v>729581</v>
      </c>
      <c r="I89" s="436">
        <f t="shared" si="9"/>
        <v>121597</v>
      </c>
      <c r="J89" s="436">
        <f t="shared" si="10"/>
        <v>40532</v>
      </c>
      <c r="K89" s="436">
        <f t="shared" si="11"/>
        <v>81065</v>
      </c>
      <c r="L89" s="436">
        <f t="shared" si="12"/>
        <v>972775</v>
      </c>
      <c r="M89" s="440"/>
    </row>
    <row r="90" spans="1:13" s="40" customFormat="1" ht="60" x14ac:dyDescent="0.2">
      <c r="A90" s="516"/>
      <c r="B90" s="519"/>
      <c r="C90" s="450" t="s">
        <v>216</v>
      </c>
      <c r="D90" s="449">
        <v>32</v>
      </c>
      <c r="E90" s="439" t="s">
        <v>284</v>
      </c>
      <c r="F90" s="441">
        <f t="shared" si="13"/>
        <v>88506000</v>
      </c>
      <c r="G90" s="436">
        <f t="shared" si="7"/>
        <v>151996</v>
      </c>
      <c r="H90" s="437">
        <f t="shared" si="8"/>
        <v>729581</v>
      </c>
      <c r="I90" s="436">
        <f t="shared" si="9"/>
        <v>121597</v>
      </c>
      <c r="J90" s="436">
        <f t="shared" si="10"/>
        <v>40532</v>
      </c>
      <c r="K90" s="436">
        <f t="shared" si="11"/>
        <v>81065</v>
      </c>
      <c r="L90" s="436">
        <f t="shared" si="12"/>
        <v>972775</v>
      </c>
      <c r="M90" s="440"/>
    </row>
    <row r="91" spans="1:13" s="40" customFormat="1" ht="45" x14ac:dyDescent="0.2">
      <c r="A91" s="516"/>
      <c r="B91" s="519"/>
      <c r="C91" s="450" t="s">
        <v>217</v>
      </c>
      <c r="D91" s="449">
        <v>34</v>
      </c>
      <c r="E91" s="439" t="s">
        <v>284</v>
      </c>
      <c r="F91" s="441">
        <f t="shared" si="13"/>
        <v>88506000</v>
      </c>
      <c r="G91" s="436">
        <f t="shared" si="7"/>
        <v>151996</v>
      </c>
      <c r="H91" s="437">
        <f t="shared" si="8"/>
        <v>775180</v>
      </c>
      <c r="I91" s="436">
        <f t="shared" si="9"/>
        <v>129197</v>
      </c>
      <c r="J91" s="436">
        <f t="shared" si="10"/>
        <v>43066</v>
      </c>
      <c r="K91" s="436">
        <f t="shared" si="11"/>
        <v>86131</v>
      </c>
      <c r="L91" s="436">
        <f t="shared" si="12"/>
        <v>1033574</v>
      </c>
      <c r="M91" s="440"/>
    </row>
    <row r="92" spans="1:13" s="40" customFormat="1" ht="60" x14ac:dyDescent="0.2">
      <c r="A92" s="517"/>
      <c r="B92" s="520"/>
      <c r="C92" s="450" t="s">
        <v>1033</v>
      </c>
      <c r="D92" s="449">
        <v>24</v>
      </c>
      <c r="E92" s="439" t="s">
        <v>284</v>
      </c>
      <c r="F92" s="441">
        <f t="shared" si="13"/>
        <v>88506000</v>
      </c>
      <c r="G92" s="436">
        <f t="shared" si="7"/>
        <v>151996</v>
      </c>
      <c r="H92" s="437">
        <f t="shared" si="8"/>
        <v>547186</v>
      </c>
      <c r="I92" s="436">
        <f t="shared" si="9"/>
        <v>91198</v>
      </c>
      <c r="J92" s="436">
        <f t="shared" si="10"/>
        <v>30399</v>
      </c>
      <c r="K92" s="436">
        <f t="shared" si="11"/>
        <v>60798</v>
      </c>
      <c r="L92" s="436">
        <f t="shared" si="12"/>
        <v>729581</v>
      </c>
      <c r="M92" s="440"/>
    </row>
    <row r="93" spans="1:13" s="40" customFormat="1" ht="30" x14ac:dyDescent="0.2">
      <c r="A93" s="515">
        <v>23</v>
      </c>
      <c r="B93" s="518" t="s">
        <v>220</v>
      </c>
      <c r="C93" s="450" t="s">
        <v>1034</v>
      </c>
      <c r="D93" s="449">
        <v>122</v>
      </c>
      <c r="E93" s="439"/>
      <c r="F93" s="441"/>
      <c r="G93" s="436"/>
      <c r="H93" s="437"/>
      <c r="I93" s="436"/>
      <c r="J93" s="436"/>
      <c r="K93" s="436"/>
      <c r="L93" s="436"/>
      <c r="M93" s="440"/>
    </row>
    <row r="94" spans="1:13" s="40" customFormat="1" ht="30" x14ac:dyDescent="0.2">
      <c r="A94" s="516"/>
      <c r="B94" s="519"/>
      <c r="C94" s="450" t="s">
        <v>218</v>
      </c>
      <c r="D94" s="449">
        <v>32</v>
      </c>
      <c r="E94" s="439" t="s">
        <v>286</v>
      </c>
      <c r="F94" s="441">
        <f t="shared" si="13"/>
        <v>95836800</v>
      </c>
      <c r="G94" s="436">
        <f t="shared" si="7"/>
        <v>164586</v>
      </c>
      <c r="H94" s="437">
        <f t="shared" si="8"/>
        <v>790011</v>
      </c>
      <c r="I94" s="436">
        <f t="shared" si="9"/>
        <v>131668</v>
      </c>
      <c r="J94" s="436">
        <f t="shared" si="10"/>
        <v>43889</v>
      </c>
      <c r="K94" s="436">
        <f t="shared" si="11"/>
        <v>87779</v>
      </c>
      <c r="L94" s="436">
        <f t="shared" si="12"/>
        <v>1053347</v>
      </c>
      <c r="M94" s="440"/>
    </row>
    <row r="95" spans="1:13" s="40" customFormat="1" ht="81.75" customHeight="1" x14ac:dyDescent="0.2">
      <c r="A95" s="516"/>
      <c r="B95" s="519"/>
      <c r="C95" s="450" t="s">
        <v>1035</v>
      </c>
      <c r="D95" s="449">
        <v>45</v>
      </c>
      <c r="E95" s="439" t="s">
        <v>286</v>
      </c>
      <c r="F95" s="441">
        <f t="shared" si="13"/>
        <v>95836800</v>
      </c>
      <c r="G95" s="436">
        <f t="shared" si="7"/>
        <v>164586</v>
      </c>
      <c r="H95" s="437">
        <f t="shared" si="8"/>
        <v>1110953</v>
      </c>
      <c r="I95" s="436">
        <f t="shared" si="9"/>
        <v>185159</v>
      </c>
      <c r="J95" s="436">
        <f t="shared" si="10"/>
        <v>61720</v>
      </c>
      <c r="K95" s="436">
        <f t="shared" si="11"/>
        <v>123439</v>
      </c>
      <c r="L95" s="436">
        <f t="shared" si="12"/>
        <v>1481271</v>
      </c>
      <c r="M95" s="440"/>
    </row>
    <row r="96" spans="1:13" s="40" customFormat="1" ht="75" x14ac:dyDescent="0.2">
      <c r="A96" s="517"/>
      <c r="B96" s="520"/>
      <c r="C96" s="450" t="s">
        <v>219</v>
      </c>
      <c r="D96" s="449">
        <v>45</v>
      </c>
      <c r="E96" s="439" t="s">
        <v>286</v>
      </c>
      <c r="F96" s="441">
        <f t="shared" si="13"/>
        <v>95836800</v>
      </c>
      <c r="G96" s="436">
        <f t="shared" si="7"/>
        <v>164586</v>
      </c>
      <c r="H96" s="437">
        <f t="shared" si="8"/>
        <v>1110953</v>
      </c>
      <c r="I96" s="436">
        <f t="shared" si="9"/>
        <v>185159</v>
      </c>
      <c r="J96" s="436">
        <f t="shared" si="10"/>
        <v>61720</v>
      </c>
      <c r="K96" s="436">
        <f t="shared" si="11"/>
        <v>123439</v>
      </c>
      <c r="L96" s="436">
        <f t="shared" si="12"/>
        <v>1481271</v>
      </c>
      <c r="M96" s="440"/>
    </row>
    <row r="97" spans="1:13" s="40" customFormat="1" ht="45" x14ac:dyDescent="0.2">
      <c r="A97" s="515">
        <v>24</v>
      </c>
      <c r="B97" s="518" t="s">
        <v>225</v>
      </c>
      <c r="C97" s="450" t="s">
        <v>1036</v>
      </c>
      <c r="D97" s="449">
        <v>127</v>
      </c>
      <c r="E97" s="439" t="s">
        <v>286</v>
      </c>
      <c r="F97" s="441">
        <f t="shared" si="13"/>
        <v>95836800</v>
      </c>
      <c r="G97" s="436">
        <f t="shared" si="7"/>
        <v>164586</v>
      </c>
      <c r="H97" s="437">
        <f t="shared" si="8"/>
        <v>3135355</v>
      </c>
      <c r="I97" s="436">
        <f t="shared" si="9"/>
        <v>522559</v>
      </c>
      <c r="J97" s="436">
        <f t="shared" si="10"/>
        <v>174186</v>
      </c>
      <c r="K97" s="436">
        <f t="shared" si="11"/>
        <v>348373</v>
      </c>
      <c r="L97" s="436">
        <f t="shared" si="12"/>
        <v>4180473</v>
      </c>
      <c r="M97" s="440"/>
    </row>
    <row r="98" spans="1:13" s="40" customFormat="1" ht="45" x14ac:dyDescent="0.2">
      <c r="A98" s="516"/>
      <c r="B98" s="519"/>
      <c r="C98" s="450" t="s">
        <v>221</v>
      </c>
      <c r="D98" s="449">
        <v>45</v>
      </c>
      <c r="E98" s="439" t="s">
        <v>286</v>
      </c>
      <c r="F98" s="441">
        <f t="shared" si="13"/>
        <v>95836800</v>
      </c>
      <c r="G98" s="436">
        <f t="shared" si="7"/>
        <v>164586</v>
      </c>
      <c r="H98" s="437">
        <f t="shared" si="8"/>
        <v>1110953</v>
      </c>
      <c r="I98" s="436">
        <f t="shared" si="9"/>
        <v>185159</v>
      </c>
      <c r="J98" s="436">
        <f t="shared" si="10"/>
        <v>61720</v>
      </c>
      <c r="K98" s="436">
        <f t="shared" si="11"/>
        <v>123439</v>
      </c>
      <c r="L98" s="436">
        <f t="shared" si="12"/>
        <v>1481271</v>
      </c>
      <c r="M98" s="440"/>
    </row>
    <row r="99" spans="1:13" s="40" customFormat="1" ht="90" x14ac:dyDescent="0.2">
      <c r="A99" s="516"/>
      <c r="B99" s="519"/>
      <c r="C99" s="450" t="s">
        <v>1064</v>
      </c>
      <c r="D99" s="449">
        <v>34</v>
      </c>
      <c r="E99" s="439" t="s">
        <v>286</v>
      </c>
      <c r="F99" s="441">
        <f t="shared" si="13"/>
        <v>95836800</v>
      </c>
      <c r="G99" s="436">
        <f t="shared" si="7"/>
        <v>164586</v>
      </c>
      <c r="H99" s="437">
        <f t="shared" si="8"/>
        <v>839386</v>
      </c>
      <c r="I99" s="436">
        <f t="shared" si="9"/>
        <v>139898</v>
      </c>
      <c r="J99" s="436">
        <f t="shared" si="10"/>
        <v>46633</v>
      </c>
      <c r="K99" s="436">
        <f t="shared" si="11"/>
        <v>93265</v>
      </c>
      <c r="L99" s="436">
        <f t="shared" si="12"/>
        <v>1119182</v>
      </c>
      <c r="M99" s="440"/>
    </row>
    <row r="100" spans="1:13" s="40" customFormat="1" ht="30" x14ac:dyDescent="0.2">
      <c r="A100" s="516"/>
      <c r="B100" s="519"/>
      <c r="C100" s="450" t="s">
        <v>223</v>
      </c>
      <c r="D100" s="449">
        <v>16</v>
      </c>
      <c r="E100" s="439" t="s">
        <v>286</v>
      </c>
      <c r="F100" s="441">
        <f t="shared" si="13"/>
        <v>95836800</v>
      </c>
      <c r="G100" s="436">
        <f t="shared" si="7"/>
        <v>164586</v>
      </c>
      <c r="H100" s="437">
        <f t="shared" si="8"/>
        <v>395005</v>
      </c>
      <c r="I100" s="436">
        <f t="shared" si="9"/>
        <v>65834</v>
      </c>
      <c r="J100" s="436">
        <f t="shared" si="10"/>
        <v>21945</v>
      </c>
      <c r="K100" s="436">
        <f t="shared" si="11"/>
        <v>43889</v>
      </c>
      <c r="L100" s="436">
        <f t="shared" si="12"/>
        <v>526673</v>
      </c>
      <c r="M100" s="440"/>
    </row>
    <row r="101" spans="1:13" s="40" customFormat="1" ht="60" x14ac:dyDescent="0.2">
      <c r="A101" s="516"/>
      <c r="B101" s="519"/>
      <c r="C101" s="450" t="s">
        <v>1037</v>
      </c>
      <c r="D101" s="449">
        <v>16</v>
      </c>
      <c r="E101" s="439" t="s">
        <v>286</v>
      </c>
      <c r="F101" s="441">
        <f t="shared" si="13"/>
        <v>95836800</v>
      </c>
      <c r="G101" s="436">
        <f t="shared" si="7"/>
        <v>164586</v>
      </c>
      <c r="H101" s="437">
        <f t="shared" si="8"/>
        <v>395005</v>
      </c>
      <c r="I101" s="436">
        <f t="shared" si="9"/>
        <v>65834</v>
      </c>
      <c r="J101" s="436">
        <f t="shared" si="10"/>
        <v>21945</v>
      </c>
      <c r="K101" s="436">
        <f t="shared" si="11"/>
        <v>43889</v>
      </c>
      <c r="L101" s="436">
        <f t="shared" si="12"/>
        <v>526673</v>
      </c>
      <c r="M101" s="440"/>
    </row>
    <row r="102" spans="1:13" s="40" customFormat="1" ht="60" x14ac:dyDescent="0.2">
      <c r="A102" s="517"/>
      <c r="B102" s="520"/>
      <c r="C102" s="450" t="s">
        <v>224</v>
      </c>
      <c r="D102" s="449">
        <v>16</v>
      </c>
      <c r="E102" s="439" t="s">
        <v>286</v>
      </c>
      <c r="F102" s="441">
        <f t="shared" si="13"/>
        <v>95836800</v>
      </c>
      <c r="G102" s="436">
        <f t="shared" si="7"/>
        <v>164586</v>
      </c>
      <c r="H102" s="437">
        <f t="shared" si="8"/>
        <v>395005</v>
      </c>
      <c r="I102" s="436">
        <f t="shared" si="9"/>
        <v>65834</v>
      </c>
      <c r="J102" s="436">
        <f t="shared" si="10"/>
        <v>21945</v>
      </c>
      <c r="K102" s="436">
        <f t="shared" si="11"/>
        <v>43889</v>
      </c>
      <c r="L102" s="436">
        <f t="shared" si="12"/>
        <v>526673</v>
      </c>
      <c r="M102" s="440"/>
    </row>
    <row r="103" spans="1:13" s="40" customFormat="1" ht="30" x14ac:dyDescent="0.2">
      <c r="A103" s="465">
        <v>25</v>
      </c>
      <c r="B103" s="464" t="s">
        <v>227</v>
      </c>
      <c r="C103" s="450" t="s">
        <v>226</v>
      </c>
      <c r="D103" s="449">
        <v>82</v>
      </c>
      <c r="E103" s="439" t="s">
        <v>285</v>
      </c>
      <c r="F103" s="441">
        <f t="shared" si="13"/>
        <v>72592800</v>
      </c>
      <c r="G103" s="436">
        <f t="shared" si="7"/>
        <v>124667</v>
      </c>
      <c r="H103" s="437">
        <f t="shared" si="8"/>
        <v>1533409</v>
      </c>
      <c r="I103" s="436">
        <f t="shared" si="9"/>
        <v>255568</v>
      </c>
      <c r="J103" s="436">
        <f t="shared" si="10"/>
        <v>85189</v>
      </c>
      <c r="K103" s="436">
        <f t="shared" si="11"/>
        <v>170379</v>
      </c>
      <c r="L103" s="436">
        <f t="shared" si="12"/>
        <v>2044545</v>
      </c>
      <c r="M103" s="440"/>
    </row>
    <row r="104" spans="1:13" s="40" customFormat="1" ht="30" x14ac:dyDescent="0.2">
      <c r="A104" s="515">
        <v>26</v>
      </c>
      <c r="B104" s="518" t="s">
        <v>228</v>
      </c>
      <c r="C104" s="450" t="s">
        <v>229</v>
      </c>
      <c r="D104" s="449">
        <v>614</v>
      </c>
      <c r="E104" s="439"/>
      <c r="F104" s="441"/>
      <c r="G104" s="436"/>
      <c r="H104" s="437"/>
      <c r="I104" s="436"/>
      <c r="J104" s="436"/>
      <c r="K104" s="436"/>
      <c r="L104" s="436"/>
      <c r="M104" s="440"/>
    </row>
    <row r="105" spans="1:13" s="40" customFormat="1" ht="30" x14ac:dyDescent="0.2">
      <c r="A105" s="516"/>
      <c r="B105" s="519"/>
      <c r="C105" s="450" t="s">
        <v>230</v>
      </c>
      <c r="D105" s="449">
        <v>48</v>
      </c>
      <c r="E105" s="439" t="s">
        <v>283</v>
      </c>
      <c r="F105" s="441">
        <f t="shared" si="13"/>
        <v>109604400</v>
      </c>
      <c r="G105" s="436">
        <f t="shared" si="7"/>
        <v>188229</v>
      </c>
      <c r="H105" s="437">
        <f t="shared" si="8"/>
        <v>1355252</v>
      </c>
      <c r="I105" s="436">
        <f t="shared" si="9"/>
        <v>225875</v>
      </c>
      <c r="J105" s="436">
        <f t="shared" si="10"/>
        <v>75292</v>
      </c>
      <c r="K105" s="436">
        <f t="shared" si="11"/>
        <v>150584</v>
      </c>
      <c r="L105" s="436">
        <f t="shared" si="12"/>
        <v>1807003</v>
      </c>
      <c r="M105" s="440"/>
    </row>
    <row r="106" spans="1:13" s="40" customFormat="1" ht="90" x14ac:dyDescent="0.2">
      <c r="A106" s="516"/>
      <c r="B106" s="519"/>
      <c r="C106" s="450" t="s">
        <v>231</v>
      </c>
      <c r="D106" s="449">
        <v>58</v>
      </c>
      <c r="E106" s="439" t="s">
        <v>285</v>
      </c>
      <c r="F106" s="441">
        <f t="shared" si="13"/>
        <v>72592800</v>
      </c>
      <c r="G106" s="436">
        <f t="shared" si="7"/>
        <v>124667</v>
      </c>
      <c r="H106" s="437">
        <f t="shared" si="8"/>
        <v>1084607</v>
      </c>
      <c r="I106" s="436">
        <f t="shared" si="9"/>
        <v>180768</v>
      </c>
      <c r="J106" s="436">
        <f t="shared" si="10"/>
        <v>60256</v>
      </c>
      <c r="K106" s="436">
        <f t="shared" si="11"/>
        <v>120512</v>
      </c>
      <c r="L106" s="436">
        <f t="shared" si="12"/>
        <v>1446143</v>
      </c>
      <c r="M106" s="440"/>
    </row>
    <row r="107" spans="1:13" s="40" customFormat="1" ht="30" x14ac:dyDescent="0.2">
      <c r="A107" s="516"/>
      <c r="B107" s="519"/>
      <c r="C107" s="450" t="s">
        <v>232</v>
      </c>
      <c r="D107" s="449">
        <v>48</v>
      </c>
      <c r="E107" s="439" t="s">
        <v>286</v>
      </c>
      <c r="F107" s="441">
        <f t="shared" si="13"/>
        <v>95836800</v>
      </c>
      <c r="G107" s="436">
        <f t="shared" si="7"/>
        <v>164586</v>
      </c>
      <c r="H107" s="437">
        <f t="shared" si="8"/>
        <v>1185016</v>
      </c>
      <c r="I107" s="436">
        <f t="shared" si="9"/>
        <v>197503</v>
      </c>
      <c r="J107" s="436">
        <f t="shared" si="10"/>
        <v>65834</v>
      </c>
      <c r="K107" s="436">
        <f t="shared" si="11"/>
        <v>131668</v>
      </c>
      <c r="L107" s="436">
        <f t="shared" si="12"/>
        <v>1580021</v>
      </c>
      <c r="M107" s="440"/>
    </row>
    <row r="108" spans="1:13" s="40" customFormat="1" ht="60" x14ac:dyDescent="0.2">
      <c r="A108" s="516"/>
      <c r="B108" s="519"/>
      <c r="C108" s="450" t="s">
        <v>1038</v>
      </c>
      <c r="D108" s="449">
        <v>64</v>
      </c>
      <c r="E108" s="439" t="s">
        <v>286</v>
      </c>
      <c r="F108" s="441">
        <f t="shared" si="13"/>
        <v>95836800</v>
      </c>
      <c r="G108" s="436">
        <f t="shared" si="7"/>
        <v>164586</v>
      </c>
      <c r="H108" s="437">
        <f t="shared" si="8"/>
        <v>1580021</v>
      </c>
      <c r="I108" s="436">
        <f t="shared" si="9"/>
        <v>263337</v>
      </c>
      <c r="J108" s="436">
        <f t="shared" si="10"/>
        <v>87779</v>
      </c>
      <c r="K108" s="436">
        <f t="shared" si="11"/>
        <v>175558</v>
      </c>
      <c r="L108" s="436">
        <f t="shared" si="12"/>
        <v>2106695</v>
      </c>
      <c r="M108" s="440"/>
    </row>
    <row r="109" spans="1:13" s="40" customFormat="1" ht="60" x14ac:dyDescent="0.2">
      <c r="A109" s="516"/>
      <c r="B109" s="519"/>
      <c r="C109" s="450" t="s">
        <v>1039</v>
      </c>
      <c r="D109" s="449">
        <v>60</v>
      </c>
      <c r="E109" s="439" t="s">
        <v>284</v>
      </c>
      <c r="F109" s="441">
        <f t="shared" si="13"/>
        <v>88506000</v>
      </c>
      <c r="G109" s="436">
        <f t="shared" si="7"/>
        <v>151996</v>
      </c>
      <c r="H109" s="437">
        <f t="shared" si="8"/>
        <v>1367964</v>
      </c>
      <c r="I109" s="436">
        <f t="shared" si="9"/>
        <v>227994</v>
      </c>
      <c r="J109" s="436">
        <f t="shared" si="10"/>
        <v>75998</v>
      </c>
      <c r="K109" s="436">
        <f t="shared" si="11"/>
        <v>151996</v>
      </c>
      <c r="L109" s="436">
        <f t="shared" si="12"/>
        <v>1823952</v>
      </c>
      <c r="M109" s="440"/>
    </row>
    <row r="110" spans="1:13" s="40" customFormat="1" ht="45" x14ac:dyDescent="0.2">
      <c r="A110" s="516"/>
      <c r="B110" s="519"/>
      <c r="C110" s="450" t="s">
        <v>233</v>
      </c>
      <c r="D110" s="449">
        <v>48</v>
      </c>
      <c r="E110" s="439" t="s">
        <v>284</v>
      </c>
      <c r="F110" s="441">
        <f t="shared" si="13"/>
        <v>88506000</v>
      </c>
      <c r="G110" s="436">
        <f t="shared" si="7"/>
        <v>151996</v>
      </c>
      <c r="H110" s="437">
        <f t="shared" si="8"/>
        <v>1094371</v>
      </c>
      <c r="I110" s="436">
        <f t="shared" si="9"/>
        <v>182395</v>
      </c>
      <c r="J110" s="436">
        <f t="shared" si="10"/>
        <v>60798</v>
      </c>
      <c r="K110" s="436">
        <f t="shared" si="11"/>
        <v>121597</v>
      </c>
      <c r="L110" s="436">
        <f t="shared" si="12"/>
        <v>1459161</v>
      </c>
      <c r="M110" s="440"/>
    </row>
    <row r="111" spans="1:13" s="40" customFormat="1" ht="90" x14ac:dyDescent="0.2">
      <c r="A111" s="516"/>
      <c r="B111" s="519"/>
      <c r="C111" s="450" t="s">
        <v>1040</v>
      </c>
      <c r="D111" s="449">
        <v>48</v>
      </c>
      <c r="E111" s="439" t="s">
        <v>284</v>
      </c>
      <c r="F111" s="441">
        <f t="shared" si="13"/>
        <v>88506000</v>
      </c>
      <c r="G111" s="436">
        <f t="shared" si="7"/>
        <v>151996</v>
      </c>
      <c r="H111" s="437">
        <f t="shared" si="8"/>
        <v>1094371</v>
      </c>
      <c r="I111" s="436">
        <f t="shared" si="9"/>
        <v>182395</v>
      </c>
      <c r="J111" s="436">
        <f t="shared" si="10"/>
        <v>60798</v>
      </c>
      <c r="K111" s="436">
        <f t="shared" si="11"/>
        <v>121597</v>
      </c>
      <c r="L111" s="436">
        <f t="shared" si="12"/>
        <v>1459161</v>
      </c>
      <c r="M111" s="440"/>
    </row>
    <row r="112" spans="1:13" s="40" customFormat="1" ht="45" x14ac:dyDescent="0.2">
      <c r="A112" s="516"/>
      <c r="B112" s="519"/>
      <c r="C112" s="450" t="s">
        <v>1041</v>
      </c>
      <c r="D112" s="449">
        <v>48</v>
      </c>
      <c r="E112" s="439" t="s">
        <v>285</v>
      </c>
      <c r="F112" s="441">
        <f t="shared" si="13"/>
        <v>72592800</v>
      </c>
      <c r="G112" s="436">
        <f t="shared" si="7"/>
        <v>124667</v>
      </c>
      <c r="H112" s="437">
        <f t="shared" si="8"/>
        <v>897605</v>
      </c>
      <c r="I112" s="436">
        <f t="shared" si="9"/>
        <v>149601</v>
      </c>
      <c r="J112" s="436">
        <f t="shared" si="10"/>
        <v>49867</v>
      </c>
      <c r="K112" s="436">
        <f t="shared" si="11"/>
        <v>99734</v>
      </c>
      <c r="L112" s="436">
        <f t="shared" si="12"/>
        <v>1196807</v>
      </c>
      <c r="M112" s="440"/>
    </row>
    <row r="113" spans="1:13" s="40" customFormat="1" ht="30" x14ac:dyDescent="0.2">
      <c r="A113" s="516"/>
      <c r="B113" s="519"/>
      <c r="C113" s="450" t="s">
        <v>234</v>
      </c>
      <c r="D113" s="449">
        <v>48</v>
      </c>
      <c r="E113" s="439" t="s">
        <v>285</v>
      </c>
      <c r="F113" s="441">
        <f t="shared" si="13"/>
        <v>72592800</v>
      </c>
      <c r="G113" s="436">
        <f t="shared" si="7"/>
        <v>124667</v>
      </c>
      <c r="H113" s="437">
        <f t="shared" si="8"/>
        <v>897605</v>
      </c>
      <c r="I113" s="436">
        <f t="shared" si="9"/>
        <v>149601</v>
      </c>
      <c r="J113" s="436">
        <f t="shared" si="10"/>
        <v>49867</v>
      </c>
      <c r="K113" s="436">
        <f t="shared" si="11"/>
        <v>99734</v>
      </c>
      <c r="L113" s="436">
        <f t="shared" si="12"/>
        <v>1196807</v>
      </c>
      <c r="M113" s="440"/>
    </row>
    <row r="114" spans="1:13" s="40" customFormat="1" ht="45" x14ac:dyDescent="0.2">
      <c r="A114" s="516"/>
      <c r="B114" s="519"/>
      <c r="C114" s="450" t="s">
        <v>1042</v>
      </c>
      <c r="D114" s="449">
        <v>48</v>
      </c>
      <c r="E114" s="439" t="s">
        <v>286</v>
      </c>
      <c r="F114" s="441">
        <f t="shared" si="13"/>
        <v>95836800</v>
      </c>
      <c r="G114" s="436">
        <f t="shared" si="7"/>
        <v>164586</v>
      </c>
      <c r="H114" s="437">
        <f t="shared" si="8"/>
        <v>1185016</v>
      </c>
      <c r="I114" s="436">
        <f t="shared" si="9"/>
        <v>197503</v>
      </c>
      <c r="J114" s="436">
        <f t="shared" si="10"/>
        <v>65834</v>
      </c>
      <c r="K114" s="436">
        <f t="shared" si="11"/>
        <v>131668</v>
      </c>
      <c r="L114" s="436">
        <f t="shared" si="12"/>
        <v>1580021</v>
      </c>
      <c r="M114" s="440"/>
    </row>
    <row r="115" spans="1:13" s="40" customFormat="1" ht="30" x14ac:dyDescent="0.2">
      <c r="A115" s="516"/>
      <c r="B115" s="519"/>
      <c r="C115" s="450" t="s">
        <v>235</v>
      </c>
      <c r="D115" s="449">
        <v>48</v>
      </c>
      <c r="E115" s="439" t="s">
        <v>286</v>
      </c>
      <c r="F115" s="441">
        <f t="shared" si="13"/>
        <v>95836800</v>
      </c>
      <c r="G115" s="436">
        <f t="shared" si="7"/>
        <v>164586</v>
      </c>
      <c r="H115" s="437">
        <f t="shared" si="8"/>
        <v>1185016</v>
      </c>
      <c r="I115" s="436">
        <f t="shared" si="9"/>
        <v>197503</v>
      </c>
      <c r="J115" s="436">
        <f t="shared" si="10"/>
        <v>65834</v>
      </c>
      <c r="K115" s="436">
        <f t="shared" si="11"/>
        <v>131668</v>
      </c>
      <c r="L115" s="436">
        <f t="shared" si="12"/>
        <v>1580021</v>
      </c>
      <c r="M115" s="440"/>
    </row>
    <row r="116" spans="1:13" s="40" customFormat="1" ht="82.5" customHeight="1" x14ac:dyDescent="0.2">
      <c r="A116" s="517"/>
      <c r="B116" s="520"/>
      <c r="C116" s="450" t="s">
        <v>236</v>
      </c>
      <c r="D116" s="449">
        <v>48</v>
      </c>
      <c r="E116" s="439" t="s">
        <v>286</v>
      </c>
      <c r="F116" s="441">
        <f t="shared" si="13"/>
        <v>95836800</v>
      </c>
      <c r="G116" s="436">
        <f t="shared" si="7"/>
        <v>164586</v>
      </c>
      <c r="H116" s="437">
        <f t="shared" si="8"/>
        <v>1185016</v>
      </c>
      <c r="I116" s="436">
        <f t="shared" si="9"/>
        <v>197503</v>
      </c>
      <c r="J116" s="436">
        <f t="shared" si="10"/>
        <v>65834</v>
      </c>
      <c r="K116" s="436">
        <f t="shared" si="11"/>
        <v>131668</v>
      </c>
      <c r="L116" s="436">
        <f t="shared" si="12"/>
        <v>1580021</v>
      </c>
      <c r="M116" s="440"/>
    </row>
    <row r="117" spans="1:13" s="40" customFormat="1" ht="45" x14ac:dyDescent="0.2">
      <c r="A117" s="515">
        <v>27</v>
      </c>
      <c r="B117" s="518" t="s">
        <v>239</v>
      </c>
      <c r="C117" s="450" t="s">
        <v>1065</v>
      </c>
      <c r="D117" s="449">
        <v>288</v>
      </c>
      <c r="E117" s="439"/>
      <c r="F117" s="441"/>
      <c r="G117" s="436"/>
      <c r="H117" s="437"/>
      <c r="I117" s="436"/>
      <c r="J117" s="436"/>
      <c r="K117" s="436"/>
      <c r="L117" s="436"/>
      <c r="M117" s="440"/>
    </row>
    <row r="118" spans="1:13" s="40" customFormat="1" ht="15" x14ac:dyDescent="0.2">
      <c r="A118" s="516"/>
      <c r="B118" s="519"/>
      <c r="C118" s="450" t="s">
        <v>238</v>
      </c>
      <c r="D118" s="449">
        <v>40</v>
      </c>
      <c r="E118" s="439" t="s">
        <v>285</v>
      </c>
      <c r="F118" s="441">
        <f t="shared" si="13"/>
        <v>72592800</v>
      </c>
      <c r="G118" s="436">
        <f t="shared" si="7"/>
        <v>124667</v>
      </c>
      <c r="H118" s="437">
        <f t="shared" si="8"/>
        <v>748005</v>
      </c>
      <c r="I118" s="436">
        <f t="shared" si="9"/>
        <v>124667</v>
      </c>
      <c r="J118" s="436">
        <f t="shared" si="10"/>
        <v>41556</v>
      </c>
      <c r="K118" s="436">
        <f t="shared" si="11"/>
        <v>83112</v>
      </c>
      <c r="L118" s="436">
        <f t="shared" si="12"/>
        <v>997340</v>
      </c>
      <c r="M118" s="440"/>
    </row>
    <row r="119" spans="1:13" s="40" customFormat="1" ht="30" x14ac:dyDescent="0.2">
      <c r="A119" s="516"/>
      <c r="B119" s="519"/>
      <c r="C119" s="450" t="s">
        <v>1043</v>
      </c>
      <c r="D119" s="449">
        <v>48</v>
      </c>
      <c r="E119" s="439" t="s">
        <v>285</v>
      </c>
      <c r="F119" s="441">
        <f t="shared" si="13"/>
        <v>72592800</v>
      </c>
      <c r="G119" s="436">
        <f t="shared" si="7"/>
        <v>124667</v>
      </c>
      <c r="H119" s="437">
        <f t="shared" si="8"/>
        <v>897605</v>
      </c>
      <c r="I119" s="436">
        <f t="shared" si="9"/>
        <v>149601</v>
      </c>
      <c r="J119" s="436">
        <f t="shared" si="10"/>
        <v>49867</v>
      </c>
      <c r="K119" s="436">
        <f t="shared" si="11"/>
        <v>99734</v>
      </c>
      <c r="L119" s="436">
        <f t="shared" si="12"/>
        <v>1196807</v>
      </c>
      <c r="M119" s="440"/>
    </row>
    <row r="120" spans="1:13" s="40" customFormat="1" ht="68.25" customHeight="1" x14ac:dyDescent="0.2">
      <c r="A120" s="516"/>
      <c r="B120" s="519"/>
      <c r="C120" s="450" t="s">
        <v>240</v>
      </c>
      <c r="D120" s="449">
        <v>56</v>
      </c>
      <c r="E120" s="439" t="s">
        <v>285</v>
      </c>
      <c r="F120" s="441">
        <f t="shared" si="13"/>
        <v>72592800</v>
      </c>
      <c r="G120" s="436">
        <f t="shared" si="7"/>
        <v>124667</v>
      </c>
      <c r="H120" s="437">
        <f t="shared" si="8"/>
        <v>1047206</v>
      </c>
      <c r="I120" s="436">
        <f t="shared" si="9"/>
        <v>174534</v>
      </c>
      <c r="J120" s="436">
        <f t="shared" si="10"/>
        <v>58178</v>
      </c>
      <c r="K120" s="436">
        <f t="shared" si="11"/>
        <v>116356</v>
      </c>
      <c r="L120" s="436">
        <f t="shared" si="12"/>
        <v>1396274</v>
      </c>
      <c r="M120" s="440"/>
    </row>
    <row r="121" spans="1:13" s="40" customFormat="1" ht="61.5" customHeight="1" x14ac:dyDescent="0.2">
      <c r="A121" s="516"/>
      <c r="B121" s="519"/>
      <c r="C121" s="450" t="s">
        <v>241</v>
      </c>
      <c r="D121" s="449">
        <v>48</v>
      </c>
      <c r="E121" s="439" t="s">
        <v>286</v>
      </c>
      <c r="F121" s="441">
        <f t="shared" si="13"/>
        <v>95836800</v>
      </c>
      <c r="G121" s="436">
        <f t="shared" si="7"/>
        <v>164586</v>
      </c>
      <c r="H121" s="437">
        <f t="shared" si="8"/>
        <v>1185016</v>
      </c>
      <c r="I121" s="436">
        <f t="shared" si="9"/>
        <v>197503</v>
      </c>
      <c r="J121" s="436">
        <f t="shared" si="10"/>
        <v>65834</v>
      </c>
      <c r="K121" s="436">
        <f t="shared" si="11"/>
        <v>131668</v>
      </c>
      <c r="L121" s="436">
        <f t="shared" si="12"/>
        <v>1580021</v>
      </c>
      <c r="M121" s="440"/>
    </row>
    <row r="122" spans="1:13" s="40" customFormat="1" ht="45.75" customHeight="1" x14ac:dyDescent="0.2">
      <c r="A122" s="516"/>
      <c r="B122" s="519"/>
      <c r="C122" s="450" t="s">
        <v>242</v>
      </c>
      <c r="D122" s="449">
        <v>48</v>
      </c>
      <c r="E122" s="439" t="s">
        <v>284</v>
      </c>
      <c r="F122" s="441">
        <f t="shared" si="13"/>
        <v>88506000</v>
      </c>
      <c r="G122" s="436">
        <f t="shared" si="7"/>
        <v>151996</v>
      </c>
      <c r="H122" s="437">
        <f t="shared" si="8"/>
        <v>1094371</v>
      </c>
      <c r="I122" s="436">
        <f t="shared" si="9"/>
        <v>182395</v>
      </c>
      <c r="J122" s="436">
        <f t="shared" si="10"/>
        <v>60798</v>
      </c>
      <c r="K122" s="436">
        <f t="shared" si="11"/>
        <v>121597</v>
      </c>
      <c r="L122" s="436">
        <f t="shared" si="12"/>
        <v>1459161</v>
      </c>
      <c r="M122" s="440"/>
    </row>
    <row r="123" spans="1:13" s="40" customFormat="1" ht="66" customHeight="1" x14ac:dyDescent="0.2">
      <c r="A123" s="517"/>
      <c r="B123" s="520"/>
      <c r="C123" s="450" t="s">
        <v>243</v>
      </c>
      <c r="D123" s="449">
        <v>48</v>
      </c>
      <c r="E123" s="439" t="s">
        <v>284</v>
      </c>
      <c r="F123" s="441">
        <f t="shared" si="13"/>
        <v>88506000</v>
      </c>
      <c r="G123" s="436">
        <f t="shared" si="7"/>
        <v>151996</v>
      </c>
      <c r="H123" s="437">
        <f t="shared" si="8"/>
        <v>1094371</v>
      </c>
      <c r="I123" s="436">
        <f t="shared" si="9"/>
        <v>182395</v>
      </c>
      <c r="J123" s="436">
        <f t="shared" si="10"/>
        <v>60798</v>
      </c>
      <c r="K123" s="436">
        <f t="shared" si="11"/>
        <v>121597</v>
      </c>
      <c r="L123" s="436">
        <f t="shared" si="12"/>
        <v>1459161</v>
      </c>
      <c r="M123" s="440"/>
    </row>
    <row r="124" spans="1:13" s="40" customFormat="1" ht="30" x14ac:dyDescent="0.2">
      <c r="A124" s="515">
        <v>28</v>
      </c>
      <c r="B124" s="518" t="s">
        <v>246</v>
      </c>
      <c r="C124" s="450" t="s">
        <v>244</v>
      </c>
      <c r="D124" s="449">
        <v>77</v>
      </c>
      <c r="E124" s="439"/>
      <c r="F124" s="441"/>
      <c r="G124" s="436"/>
      <c r="H124" s="437"/>
      <c r="I124" s="436"/>
      <c r="J124" s="436"/>
      <c r="K124" s="436"/>
      <c r="L124" s="436"/>
      <c r="M124" s="440"/>
    </row>
    <row r="125" spans="1:13" s="40" customFormat="1" ht="60" x14ac:dyDescent="0.2">
      <c r="A125" s="516"/>
      <c r="B125" s="519"/>
      <c r="C125" s="450" t="s">
        <v>245</v>
      </c>
      <c r="D125" s="449">
        <v>37</v>
      </c>
      <c r="E125" s="439" t="s">
        <v>283</v>
      </c>
      <c r="F125" s="441">
        <f t="shared" si="13"/>
        <v>109604400</v>
      </c>
      <c r="G125" s="436">
        <f t="shared" si="7"/>
        <v>188229</v>
      </c>
      <c r="H125" s="437">
        <f t="shared" si="8"/>
        <v>1044673</v>
      </c>
      <c r="I125" s="436">
        <f t="shared" si="9"/>
        <v>174112</v>
      </c>
      <c r="J125" s="436">
        <f t="shared" si="10"/>
        <v>58037</v>
      </c>
      <c r="K125" s="436">
        <f t="shared" si="11"/>
        <v>116075</v>
      </c>
      <c r="L125" s="436">
        <f t="shared" si="12"/>
        <v>1392897</v>
      </c>
      <c r="M125" s="440"/>
    </row>
    <row r="126" spans="1:13" s="40" customFormat="1" ht="60" x14ac:dyDescent="0.2">
      <c r="A126" s="517"/>
      <c r="B126" s="520"/>
      <c r="C126" s="450" t="s">
        <v>247</v>
      </c>
      <c r="D126" s="449">
        <v>40</v>
      </c>
      <c r="E126" s="439" t="s">
        <v>283</v>
      </c>
      <c r="F126" s="441">
        <f t="shared" si="13"/>
        <v>109604400</v>
      </c>
      <c r="G126" s="436">
        <f t="shared" si="7"/>
        <v>188229</v>
      </c>
      <c r="H126" s="437">
        <f t="shared" si="8"/>
        <v>1129376</v>
      </c>
      <c r="I126" s="436">
        <f t="shared" si="9"/>
        <v>188229</v>
      </c>
      <c r="J126" s="436">
        <f t="shared" si="10"/>
        <v>62743</v>
      </c>
      <c r="K126" s="436">
        <f t="shared" si="11"/>
        <v>125486</v>
      </c>
      <c r="L126" s="436">
        <f t="shared" si="12"/>
        <v>1505834</v>
      </c>
      <c r="M126" s="440"/>
    </row>
    <row r="127" spans="1:13" s="40" customFormat="1" ht="63.75" customHeight="1" x14ac:dyDescent="0.2">
      <c r="A127" s="515">
        <v>29</v>
      </c>
      <c r="B127" s="518" t="s">
        <v>248</v>
      </c>
      <c r="C127" s="450" t="s">
        <v>249</v>
      </c>
      <c r="D127" s="449">
        <v>297</v>
      </c>
      <c r="E127" s="439"/>
      <c r="F127" s="441"/>
      <c r="G127" s="436"/>
      <c r="H127" s="437"/>
      <c r="I127" s="436"/>
      <c r="J127" s="436"/>
      <c r="K127" s="436"/>
      <c r="L127" s="436"/>
      <c r="M127" s="440"/>
    </row>
    <row r="128" spans="1:13" s="40" customFormat="1" ht="45" x14ac:dyDescent="0.2">
      <c r="A128" s="516"/>
      <c r="B128" s="519"/>
      <c r="C128" s="450" t="s">
        <v>250</v>
      </c>
      <c r="D128" s="449">
        <v>32</v>
      </c>
      <c r="E128" s="439" t="s">
        <v>283</v>
      </c>
      <c r="F128" s="441">
        <f t="shared" si="13"/>
        <v>109604400</v>
      </c>
      <c r="G128" s="436">
        <f t="shared" si="7"/>
        <v>188229</v>
      </c>
      <c r="H128" s="437">
        <f t="shared" si="8"/>
        <v>903501</v>
      </c>
      <c r="I128" s="436">
        <f t="shared" si="9"/>
        <v>150584</v>
      </c>
      <c r="J128" s="436">
        <f t="shared" si="10"/>
        <v>50195</v>
      </c>
      <c r="K128" s="436">
        <f t="shared" si="11"/>
        <v>100389</v>
      </c>
      <c r="L128" s="436">
        <f t="shared" si="12"/>
        <v>1204669</v>
      </c>
      <c r="M128" s="440"/>
    </row>
    <row r="129" spans="1:13" s="40" customFormat="1" ht="47.25" customHeight="1" x14ac:dyDescent="0.2">
      <c r="A129" s="516"/>
      <c r="B129" s="519"/>
      <c r="C129" s="450" t="s">
        <v>251</v>
      </c>
      <c r="D129" s="449">
        <v>30</v>
      </c>
      <c r="E129" s="439" t="s">
        <v>283</v>
      </c>
      <c r="F129" s="441">
        <f t="shared" si="13"/>
        <v>109604400</v>
      </c>
      <c r="G129" s="436">
        <f t="shared" si="7"/>
        <v>188229</v>
      </c>
      <c r="H129" s="437">
        <f t="shared" si="8"/>
        <v>847032</v>
      </c>
      <c r="I129" s="436">
        <f t="shared" si="9"/>
        <v>141172</v>
      </c>
      <c r="J129" s="436">
        <f t="shared" si="10"/>
        <v>47057</v>
      </c>
      <c r="K129" s="436">
        <f t="shared" si="11"/>
        <v>94115</v>
      </c>
      <c r="L129" s="436">
        <f t="shared" si="12"/>
        <v>1129376</v>
      </c>
      <c r="M129" s="440"/>
    </row>
    <row r="130" spans="1:13" s="40" customFormat="1" ht="87" customHeight="1" x14ac:dyDescent="0.2">
      <c r="A130" s="516"/>
      <c r="B130" s="519"/>
      <c r="C130" s="450" t="s">
        <v>252</v>
      </c>
      <c r="D130" s="449">
        <v>24</v>
      </c>
      <c r="E130" s="439" t="s">
        <v>283</v>
      </c>
      <c r="F130" s="441">
        <f t="shared" si="13"/>
        <v>109604400</v>
      </c>
      <c r="G130" s="436">
        <f t="shared" si="7"/>
        <v>188229</v>
      </c>
      <c r="H130" s="437">
        <f t="shared" si="8"/>
        <v>677626</v>
      </c>
      <c r="I130" s="436">
        <f t="shared" si="9"/>
        <v>112938</v>
      </c>
      <c r="J130" s="436">
        <f t="shared" si="10"/>
        <v>37646</v>
      </c>
      <c r="K130" s="436">
        <f t="shared" si="11"/>
        <v>75292</v>
      </c>
      <c r="L130" s="436">
        <f t="shared" si="12"/>
        <v>903502</v>
      </c>
      <c r="M130" s="440"/>
    </row>
    <row r="131" spans="1:13" s="40" customFormat="1" ht="30.75" customHeight="1" x14ac:dyDescent="0.2">
      <c r="A131" s="516"/>
      <c r="B131" s="519"/>
      <c r="C131" s="450" t="s">
        <v>253</v>
      </c>
      <c r="D131" s="449">
        <v>8</v>
      </c>
      <c r="E131" s="439" t="s">
        <v>283</v>
      </c>
      <c r="F131" s="441">
        <f t="shared" si="13"/>
        <v>109604400</v>
      </c>
      <c r="G131" s="436">
        <f t="shared" si="7"/>
        <v>188229</v>
      </c>
      <c r="H131" s="437">
        <f t="shared" si="8"/>
        <v>225875</v>
      </c>
      <c r="I131" s="436">
        <f t="shared" si="9"/>
        <v>37646</v>
      </c>
      <c r="J131" s="436">
        <f t="shared" si="10"/>
        <v>12549</v>
      </c>
      <c r="K131" s="436">
        <f t="shared" si="11"/>
        <v>25097</v>
      </c>
      <c r="L131" s="436">
        <f t="shared" si="12"/>
        <v>301167</v>
      </c>
      <c r="M131" s="440"/>
    </row>
    <row r="132" spans="1:13" s="40" customFormat="1" ht="30" x14ac:dyDescent="0.2">
      <c r="A132" s="516"/>
      <c r="B132" s="519"/>
      <c r="C132" s="450" t="s">
        <v>1044</v>
      </c>
      <c r="D132" s="449">
        <v>8</v>
      </c>
      <c r="E132" s="439" t="s">
        <v>283</v>
      </c>
      <c r="F132" s="441">
        <f t="shared" si="13"/>
        <v>109604400</v>
      </c>
      <c r="G132" s="436">
        <f t="shared" si="7"/>
        <v>188229</v>
      </c>
      <c r="H132" s="437">
        <f t="shared" si="8"/>
        <v>225875</v>
      </c>
      <c r="I132" s="436">
        <f t="shared" si="9"/>
        <v>37646</v>
      </c>
      <c r="J132" s="436">
        <f t="shared" si="10"/>
        <v>12549</v>
      </c>
      <c r="K132" s="436">
        <f t="shared" si="11"/>
        <v>25097</v>
      </c>
      <c r="L132" s="436">
        <f t="shared" si="12"/>
        <v>301167</v>
      </c>
      <c r="M132" s="440"/>
    </row>
    <row r="133" spans="1:13" s="40" customFormat="1" ht="90" x14ac:dyDescent="0.2">
      <c r="A133" s="516"/>
      <c r="B133" s="519"/>
      <c r="C133" s="450" t="s">
        <v>254</v>
      </c>
      <c r="D133" s="449">
        <v>16</v>
      </c>
      <c r="E133" s="439" t="s">
        <v>283</v>
      </c>
      <c r="F133" s="441">
        <f t="shared" si="13"/>
        <v>109604400</v>
      </c>
      <c r="G133" s="436">
        <f t="shared" si="7"/>
        <v>188229</v>
      </c>
      <c r="H133" s="437">
        <f t="shared" si="8"/>
        <v>451751</v>
      </c>
      <c r="I133" s="436">
        <f t="shared" si="9"/>
        <v>75292</v>
      </c>
      <c r="J133" s="436">
        <f t="shared" si="10"/>
        <v>25097</v>
      </c>
      <c r="K133" s="436">
        <f t="shared" si="11"/>
        <v>50195</v>
      </c>
      <c r="L133" s="436">
        <f t="shared" si="12"/>
        <v>602335</v>
      </c>
      <c r="M133" s="440"/>
    </row>
    <row r="134" spans="1:13" s="40" customFormat="1" ht="60" x14ac:dyDescent="0.2">
      <c r="A134" s="516"/>
      <c r="B134" s="519"/>
      <c r="C134" s="450" t="s">
        <v>255</v>
      </c>
      <c r="D134" s="449">
        <v>16</v>
      </c>
      <c r="E134" s="439" t="s">
        <v>283</v>
      </c>
      <c r="F134" s="441">
        <f t="shared" si="13"/>
        <v>109604400</v>
      </c>
      <c r="G134" s="436">
        <f t="shared" si="7"/>
        <v>188229</v>
      </c>
      <c r="H134" s="437">
        <f t="shared" si="8"/>
        <v>451751</v>
      </c>
      <c r="I134" s="436">
        <f t="shared" si="9"/>
        <v>75292</v>
      </c>
      <c r="J134" s="436">
        <f t="shared" si="10"/>
        <v>25097</v>
      </c>
      <c r="K134" s="436">
        <f t="shared" si="11"/>
        <v>50195</v>
      </c>
      <c r="L134" s="436">
        <f t="shared" si="12"/>
        <v>602335</v>
      </c>
      <c r="M134" s="440"/>
    </row>
    <row r="135" spans="1:13" s="40" customFormat="1" ht="15" x14ac:dyDescent="0.2">
      <c r="A135" s="516"/>
      <c r="B135" s="519"/>
      <c r="C135" s="450" t="s">
        <v>256</v>
      </c>
      <c r="D135" s="449">
        <v>32</v>
      </c>
      <c r="E135" s="439" t="s">
        <v>283</v>
      </c>
      <c r="F135" s="441">
        <f t="shared" si="13"/>
        <v>109604400</v>
      </c>
      <c r="G135" s="436">
        <f t="shared" si="7"/>
        <v>188229</v>
      </c>
      <c r="H135" s="437">
        <f t="shared" si="8"/>
        <v>903501</v>
      </c>
      <c r="I135" s="436">
        <f t="shared" si="9"/>
        <v>150584</v>
      </c>
      <c r="J135" s="436">
        <f t="shared" si="10"/>
        <v>50195</v>
      </c>
      <c r="K135" s="436">
        <f t="shared" si="11"/>
        <v>100389</v>
      </c>
      <c r="L135" s="436">
        <f t="shared" si="12"/>
        <v>1204669</v>
      </c>
      <c r="M135" s="440"/>
    </row>
    <row r="136" spans="1:13" s="40" customFormat="1" ht="90" x14ac:dyDescent="0.2">
      <c r="A136" s="516"/>
      <c r="B136" s="519"/>
      <c r="C136" s="450" t="s">
        <v>1045</v>
      </c>
      <c r="D136" s="449">
        <v>35</v>
      </c>
      <c r="E136" s="439" t="s">
        <v>283</v>
      </c>
      <c r="F136" s="441">
        <f t="shared" si="13"/>
        <v>109604400</v>
      </c>
      <c r="G136" s="436">
        <f t="shared" si="7"/>
        <v>188229</v>
      </c>
      <c r="H136" s="437">
        <f t="shared" si="8"/>
        <v>988204</v>
      </c>
      <c r="I136" s="436">
        <f t="shared" si="9"/>
        <v>164701</v>
      </c>
      <c r="J136" s="436">
        <f t="shared" si="10"/>
        <v>54900</v>
      </c>
      <c r="K136" s="436">
        <f t="shared" si="11"/>
        <v>109800</v>
      </c>
      <c r="L136" s="436">
        <f t="shared" si="12"/>
        <v>1317605</v>
      </c>
      <c r="M136" s="440"/>
    </row>
    <row r="137" spans="1:13" s="40" customFormat="1" ht="46.5" customHeight="1" x14ac:dyDescent="0.2">
      <c r="A137" s="516"/>
      <c r="B137" s="519"/>
      <c r="C137" s="450" t="s">
        <v>257</v>
      </c>
      <c r="D137" s="449">
        <v>32</v>
      </c>
      <c r="E137" s="439" t="s">
        <v>283</v>
      </c>
      <c r="F137" s="441">
        <f t="shared" si="13"/>
        <v>109604400</v>
      </c>
      <c r="G137" s="436">
        <f t="shared" ref="G137:G176" si="14">ROUND(F137/430*32/52*1.2,0)</f>
        <v>188229</v>
      </c>
      <c r="H137" s="437">
        <f t="shared" ref="H137:H176" si="15">ROUND(F137/430*32/52*D137*18/100,0)</f>
        <v>903501</v>
      </c>
      <c r="I137" s="436">
        <f t="shared" ref="I137:I176" si="16">ROUND(F137/430*32/52*D137*3/100,0)</f>
        <v>150584</v>
      </c>
      <c r="J137" s="436">
        <f t="shared" ref="J137:J176" si="17">ROUND(F137/430*32/52*D137*1/100,0)</f>
        <v>50195</v>
      </c>
      <c r="K137" s="436">
        <f t="shared" ref="K137:K176" si="18">ROUND(F137/430*32/52*D137*2/100,0)</f>
        <v>100389</v>
      </c>
      <c r="L137" s="436">
        <f t="shared" ref="L137:L176" si="19">SUM(H137:K137)</f>
        <v>1204669</v>
      </c>
      <c r="M137" s="440"/>
    </row>
    <row r="138" spans="1:13" s="40" customFormat="1" ht="80.25" customHeight="1" x14ac:dyDescent="0.2">
      <c r="A138" s="516"/>
      <c r="B138" s="519"/>
      <c r="C138" s="450" t="s">
        <v>258</v>
      </c>
      <c r="D138" s="449">
        <v>40</v>
      </c>
      <c r="E138" s="439" t="s">
        <v>283</v>
      </c>
      <c r="F138" s="441">
        <f t="shared" si="13"/>
        <v>109604400</v>
      </c>
      <c r="G138" s="436">
        <f t="shared" si="14"/>
        <v>188229</v>
      </c>
      <c r="H138" s="437">
        <f t="shared" si="15"/>
        <v>1129376</v>
      </c>
      <c r="I138" s="436">
        <f t="shared" si="16"/>
        <v>188229</v>
      </c>
      <c r="J138" s="436">
        <f t="shared" si="17"/>
        <v>62743</v>
      </c>
      <c r="K138" s="436">
        <f t="shared" si="18"/>
        <v>125486</v>
      </c>
      <c r="L138" s="436">
        <f t="shared" si="19"/>
        <v>1505834</v>
      </c>
      <c r="M138" s="440"/>
    </row>
    <row r="139" spans="1:13" s="40" customFormat="1" ht="65.25" customHeight="1" x14ac:dyDescent="0.2">
      <c r="A139" s="517"/>
      <c r="B139" s="520"/>
      <c r="C139" s="450" t="s">
        <v>259</v>
      </c>
      <c r="D139" s="449">
        <v>24</v>
      </c>
      <c r="E139" s="439" t="s">
        <v>283</v>
      </c>
      <c r="F139" s="441">
        <f t="shared" si="13"/>
        <v>109604400</v>
      </c>
      <c r="G139" s="436">
        <f t="shared" si="14"/>
        <v>188229</v>
      </c>
      <c r="H139" s="437">
        <f t="shared" si="15"/>
        <v>677626</v>
      </c>
      <c r="I139" s="436">
        <f t="shared" si="16"/>
        <v>112938</v>
      </c>
      <c r="J139" s="436">
        <f t="shared" si="17"/>
        <v>37646</v>
      </c>
      <c r="K139" s="436">
        <f t="shared" si="18"/>
        <v>75292</v>
      </c>
      <c r="L139" s="436">
        <f t="shared" si="19"/>
        <v>903502</v>
      </c>
      <c r="M139" s="440"/>
    </row>
    <row r="140" spans="1:13" s="40" customFormat="1" ht="65.25" customHeight="1" x14ac:dyDescent="0.2">
      <c r="A140" s="515">
        <v>30</v>
      </c>
      <c r="B140" s="518" t="s">
        <v>271</v>
      </c>
      <c r="C140" s="450" t="s">
        <v>1046</v>
      </c>
      <c r="D140" s="449">
        <v>421</v>
      </c>
      <c r="E140" s="439"/>
      <c r="F140" s="441"/>
      <c r="G140" s="436"/>
      <c r="H140" s="437"/>
      <c r="I140" s="436"/>
      <c r="J140" s="436"/>
      <c r="K140" s="436"/>
      <c r="L140" s="436"/>
      <c r="M140" s="440"/>
    </row>
    <row r="141" spans="1:13" s="40" customFormat="1" ht="78" customHeight="1" x14ac:dyDescent="0.2">
      <c r="A141" s="516"/>
      <c r="B141" s="519"/>
      <c r="C141" s="450" t="s">
        <v>1047</v>
      </c>
      <c r="D141" s="449">
        <v>24</v>
      </c>
      <c r="E141" s="439" t="s">
        <v>283</v>
      </c>
      <c r="F141" s="441">
        <f t="shared" si="13"/>
        <v>109604400</v>
      </c>
      <c r="G141" s="436">
        <f t="shared" si="14"/>
        <v>188229</v>
      </c>
      <c r="H141" s="437">
        <f t="shared" si="15"/>
        <v>677626</v>
      </c>
      <c r="I141" s="436">
        <f t="shared" si="16"/>
        <v>112938</v>
      </c>
      <c r="J141" s="436">
        <f t="shared" si="17"/>
        <v>37646</v>
      </c>
      <c r="K141" s="436">
        <f t="shared" si="18"/>
        <v>75292</v>
      </c>
      <c r="L141" s="436">
        <f t="shared" si="19"/>
        <v>903502</v>
      </c>
      <c r="M141" s="440"/>
    </row>
    <row r="142" spans="1:13" s="40" customFormat="1" ht="88.5" customHeight="1" x14ac:dyDescent="0.2">
      <c r="A142" s="516"/>
      <c r="B142" s="519"/>
      <c r="C142" s="450" t="s">
        <v>260</v>
      </c>
      <c r="D142" s="449">
        <v>24</v>
      </c>
      <c r="E142" s="439" t="s">
        <v>283</v>
      </c>
      <c r="F142" s="441">
        <f t="shared" si="13"/>
        <v>109604400</v>
      </c>
      <c r="G142" s="436">
        <f t="shared" si="14"/>
        <v>188229</v>
      </c>
      <c r="H142" s="437">
        <f t="shared" si="15"/>
        <v>677626</v>
      </c>
      <c r="I142" s="436">
        <f t="shared" si="16"/>
        <v>112938</v>
      </c>
      <c r="J142" s="436">
        <f t="shared" si="17"/>
        <v>37646</v>
      </c>
      <c r="K142" s="436">
        <f t="shared" si="18"/>
        <v>75292</v>
      </c>
      <c r="L142" s="436">
        <f t="shared" si="19"/>
        <v>903502</v>
      </c>
      <c r="M142" s="440"/>
    </row>
    <row r="143" spans="1:13" s="40" customFormat="1" ht="65.25" customHeight="1" x14ac:dyDescent="0.2">
      <c r="A143" s="516"/>
      <c r="B143" s="519"/>
      <c r="C143" s="450" t="s">
        <v>272</v>
      </c>
      <c r="D143" s="449">
        <v>24</v>
      </c>
      <c r="E143" s="439" t="s">
        <v>283</v>
      </c>
      <c r="F143" s="441">
        <f t="shared" ref="F143:F176" si="20">VLOOKUP(E143,$E$8:$F$13,2,0)</f>
        <v>109604400</v>
      </c>
      <c r="G143" s="436">
        <f t="shared" si="14"/>
        <v>188229</v>
      </c>
      <c r="H143" s="437">
        <f t="shared" si="15"/>
        <v>677626</v>
      </c>
      <c r="I143" s="436">
        <f t="shared" si="16"/>
        <v>112938</v>
      </c>
      <c r="J143" s="436">
        <f t="shared" si="17"/>
        <v>37646</v>
      </c>
      <c r="K143" s="436">
        <f t="shared" si="18"/>
        <v>75292</v>
      </c>
      <c r="L143" s="436">
        <f t="shared" si="19"/>
        <v>903502</v>
      </c>
      <c r="M143" s="440"/>
    </row>
    <row r="144" spans="1:13" s="40" customFormat="1" ht="106.5" customHeight="1" x14ac:dyDescent="0.2">
      <c r="A144" s="516"/>
      <c r="B144" s="519"/>
      <c r="C144" s="450" t="s">
        <v>261</v>
      </c>
      <c r="D144" s="449">
        <v>32</v>
      </c>
      <c r="E144" s="439" t="s">
        <v>283</v>
      </c>
      <c r="F144" s="441">
        <f t="shared" si="20"/>
        <v>109604400</v>
      </c>
      <c r="G144" s="436">
        <f t="shared" si="14"/>
        <v>188229</v>
      </c>
      <c r="H144" s="437">
        <f t="shared" si="15"/>
        <v>903501</v>
      </c>
      <c r="I144" s="436">
        <f t="shared" si="16"/>
        <v>150584</v>
      </c>
      <c r="J144" s="436">
        <f t="shared" si="17"/>
        <v>50195</v>
      </c>
      <c r="K144" s="436">
        <f t="shared" si="18"/>
        <v>100389</v>
      </c>
      <c r="L144" s="436">
        <f t="shared" si="19"/>
        <v>1204669</v>
      </c>
      <c r="M144" s="440"/>
    </row>
    <row r="145" spans="1:13" s="40" customFormat="1" ht="46.5" customHeight="1" x14ac:dyDescent="0.2">
      <c r="A145" s="516"/>
      <c r="B145" s="519"/>
      <c r="C145" s="450" t="s">
        <v>1066</v>
      </c>
      <c r="D145" s="449">
        <v>30</v>
      </c>
      <c r="E145" s="439" t="s">
        <v>283</v>
      </c>
      <c r="F145" s="441">
        <f t="shared" si="20"/>
        <v>109604400</v>
      </c>
      <c r="G145" s="436">
        <f t="shared" si="14"/>
        <v>188229</v>
      </c>
      <c r="H145" s="437">
        <f t="shared" si="15"/>
        <v>847032</v>
      </c>
      <c r="I145" s="436">
        <f t="shared" si="16"/>
        <v>141172</v>
      </c>
      <c r="J145" s="436">
        <f t="shared" si="17"/>
        <v>47057</v>
      </c>
      <c r="K145" s="436">
        <f t="shared" si="18"/>
        <v>94115</v>
      </c>
      <c r="L145" s="436">
        <f t="shared" si="19"/>
        <v>1129376</v>
      </c>
      <c r="M145" s="440"/>
    </row>
    <row r="146" spans="1:13" s="40" customFormat="1" ht="39.75" customHeight="1" x14ac:dyDescent="0.2">
      <c r="A146" s="516"/>
      <c r="B146" s="519"/>
      <c r="C146" s="450" t="s">
        <v>1048</v>
      </c>
      <c r="D146" s="449">
        <v>32</v>
      </c>
      <c r="E146" s="439" t="s">
        <v>285</v>
      </c>
      <c r="F146" s="441">
        <f t="shared" si="20"/>
        <v>72592800</v>
      </c>
      <c r="G146" s="436">
        <f t="shared" si="14"/>
        <v>124667</v>
      </c>
      <c r="H146" s="437">
        <f t="shared" si="15"/>
        <v>598404</v>
      </c>
      <c r="I146" s="436">
        <f t="shared" si="16"/>
        <v>99734</v>
      </c>
      <c r="J146" s="436">
        <f t="shared" si="17"/>
        <v>33245</v>
      </c>
      <c r="K146" s="436">
        <f t="shared" si="18"/>
        <v>66489</v>
      </c>
      <c r="L146" s="436">
        <f t="shared" si="19"/>
        <v>797872</v>
      </c>
      <c r="M146" s="440"/>
    </row>
    <row r="147" spans="1:13" s="40" customFormat="1" ht="63.75" customHeight="1" x14ac:dyDescent="0.2">
      <c r="A147" s="516"/>
      <c r="B147" s="519"/>
      <c r="C147" s="450" t="s">
        <v>263</v>
      </c>
      <c r="D147" s="449">
        <v>40</v>
      </c>
      <c r="E147" s="439" t="s">
        <v>285</v>
      </c>
      <c r="F147" s="441">
        <f t="shared" si="20"/>
        <v>72592800</v>
      </c>
      <c r="G147" s="436">
        <f t="shared" si="14"/>
        <v>124667</v>
      </c>
      <c r="H147" s="437">
        <f t="shared" si="15"/>
        <v>748005</v>
      </c>
      <c r="I147" s="436">
        <f t="shared" si="16"/>
        <v>124667</v>
      </c>
      <c r="J147" s="436">
        <f t="shared" si="17"/>
        <v>41556</v>
      </c>
      <c r="K147" s="436">
        <f t="shared" si="18"/>
        <v>83112</v>
      </c>
      <c r="L147" s="436">
        <f t="shared" si="19"/>
        <v>997340</v>
      </c>
      <c r="M147" s="440"/>
    </row>
    <row r="148" spans="1:13" s="40" customFormat="1" ht="43.5" customHeight="1" x14ac:dyDescent="0.2">
      <c r="A148" s="516"/>
      <c r="B148" s="519"/>
      <c r="C148" s="450" t="s">
        <v>1049</v>
      </c>
      <c r="D148" s="449">
        <v>37</v>
      </c>
      <c r="E148" s="439" t="s">
        <v>285</v>
      </c>
      <c r="F148" s="441">
        <f t="shared" si="20"/>
        <v>72592800</v>
      </c>
      <c r="G148" s="436">
        <f t="shared" si="14"/>
        <v>124667</v>
      </c>
      <c r="H148" s="437">
        <f t="shared" si="15"/>
        <v>691904</v>
      </c>
      <c r="I148" s="436">
        <f t="shared" si="16"/>
        <v>115317</v>
      </c>
      <c r="J148" s="436">
        <f t="shared" si="17"/>
        <v>38439</v>
      </c>
      <c r="K148" s="436">
        <f t="shared" si="18"/>
        <v>76878</v>
      </c>
      <c r="L148" s="436">
        <f t="shared" si="19"/>
        <v>922538</v>
      </c>
      <c r="M148" s="440"/>
    </row>
    <row r="149" spans="1:13" s="40" customFormat="1" ht="65.25" customHeight="1" x14ac:dyDescent="0.2">
      <c r="A149" s="516"/>
      <c r="B149" s="519"/>
      <c r="C149" s="450" t="s">
        <v>264</v>
      </c>
      <c r="D149" s="449">
        <v>35</v>
      </c>
      <c r="E149" s="439" t="s">
        <v>284</v>
      </c>
      <c r="F149" s="441">
        <f t="shared" si="20"/>
        <v>88506000</v>
      </c>
      <c r="G149" s="436">
        <f t="shared" si="14"/>
        <v>151996</v>
      </c>
      <c r="H149" s="437">
        <f t="shared" si="15"/>
        <v>797979</v>
      </c>
      <c r="I149" s="436">
        <f t="shared" si="16"/>
        <v>132996</v>
      </c>
      <c r="J149" s="436">
        <f t="shared" si="17"/>
        <v>44332</v>
      </c>
      <c r="K149" s="436">
        <f t="shared" si="18"/>
        <v>88664</v>
      </c>
      <c r="L149" s="436">
        <f t="shared" si="19"/>
        <v>1063971</v>
      </c>
      <c r="M149" s="440"/>
    </row>
    <row r="150" spans="1:13" s="40" customFormat="1" ht="83.25" customHeight="1" x14ac:dyDescent="0.2">
      <c r="A150" s="516"/>
      <c r="B150" s="519"/>
      <c r="C150" s="450" t="s">
        <v>265</v>
      </c>
      <c r="D150" s="449">
        <v>35</v>
      </c>
      <c r="E150" s="439" t="s">
        <v>284</v>
      </c>
      <c r="F150" s="441">
        <f t="shared" si="20"/>
        <v>88506000</v>
      </c>
      <c r="G150" s="436">
        <f t="shared" si="14"/>
        <v>151996</v>
      </c>
      <c r="H150" s="437">
        <f t="shared" si="15"/>
        <v>797979</v>
      </c>
      <c r="I150" s="436">
        <f t="shared" si="16"/>
        <v>132996</v>
      </c>
      <c r="J150" s="436">
        <f t="shared" si="17"/>
        <v>44332</v>
      </c>
      <c r="K150" s="436">
        <f t="shared" si="18"/>
        <v>88664</v>
      </c>
      <c r="L150" s="436">
        <f t="shared" si="19"/>
        <v>1063971</v>
      </c>
      <c r="M150" s="440"/>
    </row>
    <row r="151" spans="1:13" s="40" customFormat="1" ht="62.25" customHeight="1" x14ac:dyDescent="0.2">
      <c r="A151" s="516"/>
      <c r="B151" s="519"/>
      <c r="C151" s="450" t="s">
        <v>266</v>
      </c>
      <c r="D151" s="449">
        <v>8</v>
      </c>
      <c r="E151" s="439" t="s">
        <v>284</v>
      </c>
      <c r="F151" s="441">
        <f t="shared" si="20"/>
        <v>88506000</v>
      </c>
      <c r="G151" s="436">
        <f t="shared" si="14"/>
        <v>151996</v>
      </c>
      <c r="H151" s="437">
        <f t="shared" si="15"/>
        <v>182395</v>
      </c>
      <c r="I151" s="436">
        <f t="shared" si="16"/>
        <v>30399</v>
      </c>
      <c r="J151" s="436">
        <f t="shared" si="17"/>
        <v>10133</v>
      </c>
      <c r="K151" s="436">
        <f t="shared" si="18"/>
        <v>20266</v>
      </c>
      <c r="L151" s="436">
        <f t="shared" si="19"/>
        <v>243193</v>
      </c>
      <c r="M151" s="440"/>
    </row>
    <row r="152" spans="1:13" s="40" customFormat="1" ht="83.25" customHeight="1" x14ac:dyDescent="0.2">
      <c r="A152" s="516"/>
      <c r="B152" s="519"/>
      <c r="C152" s="450" t="s">
        <v>267</v>
      </c>
      <c r="D152" s="449">
        <v>8</v>
      </c>
      <c r="E152" s="439" t="s">
        <v>284</v>
      </c>
      <c r="F152" s="441">
        <f t="shared" si="20"/>
        <v>88506000</v>
      </c>
      <c r="G152" s="436">
        <f t="shared" si="14"/>
        <v>151996</v>
      </c>
      <c r="H152" s="437">
        <f t="shared" si="15"/>
        <v>182395</v>
      </c>
      <c r="I152" s="436">
        <f t="shared" si="16"/>
        <v>30399</v>
      </c>
      <c r="J152" s="436">
        <f t="shared" si="17"/>
        <v>10133</v>
      </c>
      <c r="K152" s="436">
        <f t="shared" si="18"/>
        <v>20266</v>
      </c>
      <c r="L152" s="436">
        <f t="shared" si="19"/>
        <v>243193</v>
      </c>
      <c r="M152" s="440"/>
    </row>
    <row r="153" spans="1:13" s="40" customFormat="1" ht="46.5" customHeight="1" x14ac:dyDescent="0.2">
      <c r="A153" s="516"/>
      <c r="B153" s="519"/>
      <c r="C153" s="450" t="s">
        <v>268</v>
      </c>
      <c r="D153" s="449">
        <v>8</v>
      </c>
      <c r="E153" s="439" t="s">
        <v>284</v>
      </c>
      <c r="F153" s="441">
        <f t="shared" si="20"/>
        <v>88506000</v>
      </c>
      <c r="G153" s="436">
        <f t="shared" si="14"/>
        <v>151996</v>
      </c>
      <c r="H153" s="437">
        <f t="shared" si="15"/>
        <v>182395</v>
      </c>
      <c r="I153" s="436">
        <f t="shared" si="16"/>
        <v>30399</v>
      </c>
      <c r="J153" s="436">
        <f t="shared" si="17"/>
        <v>10133</v>
      </c>
      <c r="K153" s="436">
        <f t="shared" si="18"/>
        <v>20266</v>
      </c>
      <c r="L153" s="436">
        <f t="shared" si="19"/>
        <v>243193</v>
      </c>
      <c r="M153" s="440"/>
    </row>
    <row r="154" spans="1:13" s="40" customFormat="1" ht="83.25" customHeight="1" x14ac:dyDescent="0.2">
      <c r="A154" s="516"/>
      <c r="B154" s="519"/>
      <c r="C154" s="450" t="s">
        <v>1050</v>
      </c>
      <c r="D154" s="449">
        <v>16</v>
      </c>
      <c r="E154" s="439" t="s">
        <v>284</v>
      </c>
      <c r="F154" s="441">
        <f t="shared" si="20"/>
        <v>88506000</v>
      </c>
      <c r="G154" s="436">
        <f t="shared" si="14"/>
        <v>151996</v>
      </c>
      <c r="H154" s="437">
        <f t="shared" si="15"/>
        <v>364790</v>
      </c>
      <c r="I154" s="436">
        <f t="shared" si="16"/>
        <v>60798</v>
      </c>
      <c r="J154" s="436">
        <f t="shared" si="17"/>
        <v>20266</v>
      </c>
      <c r="K154" s="436">
        <f t="shared" si="18"/>
        <v>40532</v>
      </c>
      <c r="L154" s="436">
        <f t="shared" si="19"/>
        <v>486386</v>
      </c>
      <c r="M154" s="440"/>
    </row>
    <row r="155" spans="1:13" s="40" customFormat="1" ht="46.5" customHeight="1" x14ac:dyDescent="0.2">
      <c r="A155" s="516"/>
      <c r="B155" s="519"/>
      <c r="C155" s="450" t="s">
        <v>1051</v>
      </c>
      <c r="D155" s="449">
        <v>12</v>
      </c>
      <c r="E155" s="439" t="s">
        <v>284</v>
      </c>
      <c r="F155" s="441">
        <f t="shared" si="20"/>
        <v>88506000</v>
      </c>
      <c r="G155" s="436">
        <f t="shared" si="14"/>
        <v>151996</v>
      </c>
      <c r="H155" s="437">
        <f t="shared" si="15"/>
        <v>273593</v>
      </c>
      <c r="I155" s="436">
        <f t="shared" si="16"/>
        <v>45599</v>
      </c>
      <c r="J155" s="436">
        <f t="shared" si="17"/>
        <v>15200</v>
      </c>
      <c r="K155" s="436">
        <f t="shared" si="18"/>
        <v>30399</v>
      </c>
      <c r="L155" s="436">
        <f t="shared" si="19"/>
        <v>364791</v>
      </c>
      <c r="M155" s="440"/>
    </row>
    <row r="156" spans="1:13" s="40" customFormat="1" ht="61.5" customHeight="1" x14ac:dyDescent="0.2">
      <c r="A156" s="516"/>
      <c r="B156" s="519"/>
      <c r="C156" s="450" t="s">
        <v>309</v>
      </c>
      <c r="D156" s="449">
        <v>12</v>
      </c>
      <c r="E156" s="439" t="s">
        <v>284</v>
      </c>
      <c r="F156" s="441">
        <f t="shared" si="20"/>
        <v>88506000</v>
      </c>
      <c r="G156" s="436">
        <f t="shared" si="14"/>
        <v>151996</v>
      </c>
      <c r="H156" s="437">
        <f t="shared" si="15"/>
        <v>273593</v>
      </c>
      <c r="I156" s="436">
        <f t="shared" si="16"/>
        <v>45599</v>
      </c>
      <c r="J156" s="436">
        <f t="shared" si="17"/>
        <v>15200</v>
      </c>
      <c r="K156" s="436">
        <f t="shared" si="18"/>
        <v>30399</v>
      </c>
      <c r="L156" s="436">
        <f t="shared" si="19"/>
        <v>364791</v>
      </c>
      <c r="M156" s="440"/>
    </row>
    <row r="157" spans="1:13" s="40" customFormat="1" ht="63.75" customHeight="1" x14ac:dyDescent="0.2">
      <c r="A157" s="516"/>
      <c r="B157" s="519"/>
      <c r="C157" s="450" t="s">
        <v>269</v>
      </c>
      <c r="D157" s="449">
        <v>12</v>
      </c>
      <c r="E157" s="439" t="s">
        <v>284</v>
      </c>
      <c r="F157" s="441">
        <f t="shared" si="20"/>
        <v>88506000</v>
      </c>
      <c r="G157" s="436">
        <f t="shared" si="14"/>
        <v>151996</v>
      </c>
      <c r="H157" s="437">
        <f t="shared" si="15"/>
        <v>273593</v>
      </c>
      <c r="I157" s="436">
        <f t="shared" si="16"/>
        <v>45599</v>
      </c>
      <c r="J157" s="436">
        <f t="shared" si="17"/>
        <v>15200</v>
      </c>
      <c r="K157" s="436">
        <f t="shared" si="18"/>
        <v>30399</v>
      </c>
      <c r="L157" s="436">
        <f t="shared" si="19"/>
        <v>364791</v>
      </c>
      <c r="M157" s="440"/>
    </row>
    <row r="158" spans="1:13" s="40" customFormat="1" ht="46.5" customHeight="1" x14ac:dyDescent="0.2">
      <c r="A158" s="516"/>
      <c r="B158" s="519"/>
      <c r="C158" s="450" t="s">
        <v>1052</v>
      </c>
      <c r="D158" s="449">
        <v>8</v>
      </c>
      <c r="E158" s="439" t="s">
        <v>284</v>
      </c>
      <c r="F158" s="441">
        <f t="shared" si="20"/>
        <v>88506000</v>
      </c>
      <c r="G158" s="436">
        <f t="shared" si="14"/>
        <v>151996</v>
      </c>
      <c r="H158" s="437">
        <f t="shared" si="15"/>
        <v>182395</v>
      </c>
      <c r="I158" s="436">
        <f t="shared" si="16"/>
        <v>30399</v>
      </c>
      <c r="J158" s="436">
        <f t="shared" si="17"/>
        <v>10133</v>
      </c>
      <c r="K158" s="436">
        <f t="shared" si="18"/>
        <v>20266</v>
      </c>
      <c r="L158" s="436">
        <f t="shared" si="19"/>
        <v>243193</v>
      </c>
      <c r="M158" s="440"/>
    </row>
    <row r="159" spans="1:13" s="40" customFormat="1" ht="67.5" customHeight="1" x14ac:dyDescent="0.2">
      <c r="A159" s="516"/>
      <c r="B159" s="519"/>
      <c r="C159" s="450" t="s">
        <v>270</v>
      </c>
      <c r="D159" s="449">
        <v>8</v>
      </c>
      <c r="E159" s="439" t="s">
        <v>284</v>
      </c>
      <c r="F159" s="441">
        <f t="shared" si="20"/>
        <v>88506000</v>
      </c>
      <c r="G159" s="436">
        <f t="shared" si="14"/>
        <v>151996</v>
      </c>
      <c r="H159" s="437">
        <f t="shared" si="15"/>
        <v>182395</v>
      </c>
      <c r="I159" s="436">
        <f t="shared" si="16"/>
        <v>30399</v>
      </c>
      <c r="J159" s="436">
        <f t="shared" si="17"/>
        <v>10133</v>
      </c>
      <c r="K159" s="436">
        <f t="shared" si="18"/>
        <v>20266</v>
      </c>
      <c r="L159" s="436">
        <f t="shared" si="19"/>
        <v>243193</v>
      </c>
      <c r="M159" s="440"/>
    </row>
    <row r="160" spans="1:13" s="40" customFormat="1" ht="60" x14ac:dyDescent="0.2">
      <c r="A160" s="516"/>
      <c r="B160" s="519"/>
      <c r="C160" s="450" t="s">
        <v>1053</v>
      </c>
      <c r="D160" s="449">
        <v>8</v>
      </c>
      <c r="E160" s="439" t="s">
        <v>284</v>
      </c>
      <c r="F160" s="441">
        <f t="shared" si="20"/>
        <v>88506000</v>
      </c>
      <c r="G160" s="436">
        <f t="shared" si="14"/>
        <v>151996</v>
      </c>
      <c r="H160" s="437">
        <f t="shared" si="15"/>
        <v>182395</v>
      </c>
      <c r="I160" s="436">
        <f t="shared" si="16"/>
        <v>30399</v>
      </c>
      <c r="J160" s="436">
        <f t="shared" si="17"/>
        <v>10133</v>
      </c>
      <c r="K160" s="436">
        <f t="shared" si="18"/>
        <v>20266</v>
      </c>
      <c r="L160" s="436">
        <f t="shared" si="19"/>
        <v>243193</v>
      </c>
      <c r="M160" s="440"/>
    </row>
    <row r="161" spans="1:13" s="40" customFormat="1" ht="60" x14ac:dyDescent="0.2">
      <c r="A161" s="517"/>
      <c r="B161" s="520"/>
      <c r="C161" s="450" t="s">
        <v>1054</v>
      </c>
      <c r="D161" s="449">
        <v>8</v>
      </c>
      <c r="E161" s="439" t="s">
        <v>284</v>
      </c>
      <c r="F161" s="441">
        <f t="shared" si="20"/>
        <v>88506000</v>
      </c>
      <c r="G161" s="436">
        <f t="shared" si="14"/>
        <v>151996</v>
      </c>
      <c r="H161" s="437">
        <f t="shared" si="15"/>
        <v>182395</v>
      </c>
      <c r="I161" s="436">
        <f t="shared" si="16"/>
        <v>30399</v>
      </c>
      <c r="J161" s="436">
        <f t="shared" si="17"/>
        <v>10133</v>
      </c>
      <c r="K161" s="436">
        <f t="shared" si="18"/>
        <v>20266</v>
      </c>
      <c r="L161" s="436">
        <f t="shared" si="19"/>
        <v>243193</v>
      </c>
      <c r="M161" s="440"/>
    </row>
    <row r="162" spans="1:13" s="40" customFormat="1" ht="52.5" customHeight="1" x14ac:dyDescent="0.2">
      <c r="A162" s="515">
        <v>31</v>
      </c>
      <c r="B162" s="518" t="s">
        <v>282</v>
      </c>
      <c r="C162" s="450" t="s">
        <v>273</v>
      </c>
      <c r="D162" s="449">
        <v>242</v>
      </c>
      <c r="E162" s="439"/>
      <c r="F162" s="441"/>
      <c r="G162" s="436"/>
      <c r="H162" s="437"/>
      <c r="I162" s="436"/>
      <c r="J162" s="436"/>
      <c r="K162" s="436"/>
      <c r="L162" s="436"/>
      <c r="M162" s="440"/>
    </row>
    <row r="163" spans="1:13" s="40" customFormat="1" ht="48" customHeight="1" x14ac:dyDescent="0.2">
      <c r="A163" s="516"/>
      <c r="B163" s="519"/>
      <c r="C163" s="450" t="s">
        <v>274</v>
      </c>
      <c r="D163" s="449">
        <v>30</v>
      </c>
      <c r="E163" s="439" t="s">
        <v>283</v>
      </c>
      <c r="F163" s="441">
        <f t="shared" si="20"/>
        <v>109604400</v>
      </c>
      <c r="G163" s="436">
        <f t="shared" si="14"/>
        <v>188229</v>
      </c>
      <c r="H163" s="437">
        <f t="shared" si="15"/>
        <v>847032</v>
      </c>
      <c r="I163" s="436">
        <f t="shared" si="16"/>
        <v>141172</v>
      </c>
      <c r="J163" s="436">
        <f t="shared" si="17"/>
        <v>47057</v>
      </c>
      <c r="K163" s="436">
        <f t="shared" si="18"/>
        <v>94115</v>
      </c>
      <c r="L163" s="436">
        <f t="shared" si="19"/>
        <v>1129376</v>
      </c>
      <c r="M163" s="440"/>
    </row>
    <row r="164" spans="1:13" s="40" customFormat="1" ht="99.75" customHeight="1" x14ac:dyDescent="0.2">
      <c r="A164" s="516"/>
      <c r="B164" s="519"/>
      <c r="C164" s="450" t="s">
        <v>275</v>
      </c>
      <c r="D164" s="449">
        <v>30</v>
      </c>
      <c r="E164" s="439" t="s">
        <v>283</v>
      </c>
      <c r="F164" s="441">
        <f t="shared" si="20"/>
        <v>109604400</v>
      </c>
      <c r="G164" s="436">
        <f t="shared" si="14"/>
        <v>188229</v>
      </c>
      <c r="H164" s="437">
        <f t="shared" si="15"/>
        <v>847032</v>
      </c>
      <c r="I164" s="436">
        <f t="shared" si="16"/>
        <v>141172</v>
      </c>
      <c r="J164" s="436">
        <f t="shared" si="17"/>
        <v>47057</v>
      </c>
      <c r="K164" s="436">
        <f t="shared" si="18"/>
        <v>94115</v>
      </c>
      <c r="L164" s="436">
        <f t="shared" si="19"/>
        <v>1129376</v>
      </c>
      <c r="M164" s="440"/>
    </row>
    <row r="165" spans="1:13" s="40" customFormat="1" ht="53.25" customHeight="1" x14ac:dyDescent="0.2">
      <c r="A165" s="516"/>
      <c r="B165" s="519"/>
      <c r="C165" s="450" t="s">
        <v>276</v>
      </c>
      <c r="D165" s="449">
        <v>20</v>
      </c>
      <c r="E165" s="439" t="s">
        <v>283</v>
      </c>
      <c r="F165" s="441">
        <f t="shared" si="20"/>
        <v>109604400</v>
      </c>
      <c r="G165" s="436">
        <f t="shared" si="14"/>
        <v>188229</v>
      </c>
      <c r="H165" s="437">
        <f t="shared" si="15"/>
        <v>564688</v>
      </c>
      <c r="I165" s="436">
        <f t="shared" si="16"/>
        <v>94115</v>
      </c>
      <c r="J165" s="436">
        <f t="shared" si="17"/>
        <v>31372</v>
      </c>
      <c r="K165" s="436">
        <f t="shared" si="18"/>
        <v>62743</v>
      </c>
      <c r="L165" s="436">
        <f t="shared" si="19"/>
        <v>752918</v>
      </c>
      <c r="M165" s="440"/>
    </row>
    <row r="166" spans="1:13" s="40" customFormat="1" ht="96" customHeight="1" x14ac:dyDescent="0.2">
      <c r="A166" s="516"/>
      <c r="B166" s="519"/>
      <c r="C166" s="450" t="s">
        <v>277</v>
      </c>
      <c r="D166" s="449">
        <v>20</v>
      </c>
      <c r="E166" s="439" t="s">
        <v>283</v>
      </c>
      <c r="F166" s="441">
        <f t="shared" si="20"/>
        <v>109604400</v>
      </c>
      <c r="G166" s="436">
        <f t="shared" si="14"/>
        <v>188229</v>
      </c>
      <c r="H166" s="437">
        <f t="shared" si="15"/>
        <v>564688</v>
      </c>
      <c r="I166" s="436">
        <f t="shared" si="16"/>
        <v>94115</v>
      </c>
      <c r="J166" s="436">
        <f t="shared" si="17"/>
        <v>31372</v>
      </c>
      <c r="K166" s="436">
        <f t="shared" si="18"/>
        <v>62743</v>
      </c>
      <c r="L166" s="436">
        <f t="shared" si="19"/>
        <v>752918</v>
      </c>
      <c r="M166" s="440"/>
    </row>
    <row r="167" spans="1:13" s="40" customFormat="1" ht="63" customHeight="1" x14ac:dyDescent="0.2">
      <c r="A167" s="516"/>
      <c r="B167" s="519"/>
      <c r="C167" s="450" t="s">
        <v>278</v>
      </c>
      <c r="D167" s="449">
        <v>20</v>
      </c>
      <c r="E167" s="439" t="s">
        <v>283</v>
      </c>
      <c r="F167" s="441">
        <f t="shared" si="20"/>
        <v>109604400</v>
      </c>
      <c r="G167" s="436">
        <f t="shared" si="14"/>
        <v>188229</v>
      </c>
      <c r="H167" s="437">
        <f t="shared" si="15"/>
        <v>564688</v>
      </c>
      <c r="I167" s="436">
        <f t="shared" si="16"/>
        <v>94115</v>
      </c>
      <c r="J167" s="436">
        <f t="shared" si="17"/>
        <v>31372</v>
      </c>
      <c r="K167" s="436">
        <f t="shared" si="18"/>
        <v>62743</v>
      </c>
      <c r="L167" s="436">
        <f t="shared" si="19"/>
        <v>752918</v>
      </c>
      <c r="M167" s="440"/>
    </row>
    <row r="168" spans="1:13" s="40" customFormat="1" ht="63" customHeight="1" x14ac:dyDescent="0.2">
      <c r="A168" s="516"/>
      <c r="B168" s="519"/>
      <c r="C168" s="450" t="s">
        <v>279</v>
      </c>
      <c r="D168" s="449">
        <v>24</v>
      </c>
      <c r="E168" s="439" t="s">
        <v>283</v>
      </c>
      <c r="F168" s="441">
        <f t="shared" si="20"/>
        <v>109604400</v>
      </c>
      <c r="G168" s="436">
        <f t="shared" si="14"/>
        <v>188229</v>
      </c>
      <c r="H168" s="437">
        <f t="shared" si="15"/>
        <v>677626</v>
      </c>
      <c r="I168" s="436">
        <f t="shared" si="16"/>
        <v>112938</v>
      </c>
      <c r="J168" s="436">
        <f t="shared" si="17"/>
        <v>37646</v>
      </c>
      <c r="K168" s="436">
        <f t="shared" si="18"/>
        <v>75292</v>
      </c>
      <c r="L168" s="436">
        <f t="shared" si="19"/>
        <v>903502</v>
      </c>
      <c r="M168" s="440"/>
    </row>
    <row r="169" spans="1:13" s="40" customFormat="1" ht="102.75" customHeight="1" x14ac:dyDescent="0.2">
      <c r="A169" s="516"/>
      <c r="B169" s="519"/>
      <c r="C169" s="450" t="s">
        <v>280</v>
      </c>
      <c r="D169" s="449">
        <v>58</v>
      </c>
      <c r="E169" s="439" t="s">
        <v>283</v>
      </c>
      <c r="F169" s="441">
        <f t="shared" si="20"/>
        <v>109604400</v>
      </c>
      <c r="G169" s="436">
        <f t="shared" si="14"/>
        <v>188229</v>
      </c>
      <c r="H169" s="437">
        <f t="shared" si="15"/>
        <v>1637596</v>
      </c>
      <c r="I169" s="436">
        <f t="shared" si="16"/>
        <v>272933</v>
      </c>
      <c r="J169" s="436">
        <f t="shared" si="17"/>
        <v>90978</v>
      </c>
      <c r="K169" s="436">
        <f t="shared" si="18"/>
        <v>181955</v>
      </c>
      <c r="L169" s="436">
        <f t="shared" si="19"/>
        <v>2183462</v>
      </c>
      <c r="M169" s="440"/>
    </row>
    <row r="170" spans="1:13" s="40" customFormat="1" ht="60" x14ac:dyDescent="0.2">
      <c r="A170" s="517"/>
      <c r="B170" s="520"/>
      <c r="C170" s="450" t="s">
        <v>281</v>
      </c>
      <c r="D170" s="449">
        <v>40</v>
      </c>
      <c r="E170" s="439" t="s">
        <v>283</v>
      </c>
      <c r="F170" s="441">
        <f t="shared" si="20"/>
        <v>109604400</v>
      </c>
      <c r="G170" s="436">
        <f t="shared" si="14"/>
        <v>188229</v>
      </c>
      <c r="H170" s="437">
        <f t="shared" si="15"/>
        <v>1129376</v>
      </c>
      <c r="I170" s="436">
        <f t="shared" si="16"/>
        <v>188229</v>
      </c>
      <c r="J170" s="436">
        <f t="shared" si="17"/>
        <v>62743</v>
      </c>
      <c r="K170" s="436">
        <f t="shared" si="18"/>
        <v>125486</v>
      </c>
      <c r="L170" s="436">
        <f t="shared" si="19"/>
        <v>1505834</v>
      </c>
      <c r="M170" s="440"/>
    </row>
    <row r="171" spans="1:13" s="40" customFormat="1" ht="15" x14ac:dyDescent="0.2">
      <c r="A171" s="471">
        <v>32</v>
      </c>
      <c r="B171" s="472" t="s">
        <v>0</v>
      </c>
      <c r="C171" s="450" t="s">
        <v>926</v>
      </c>
      <c r="D171" s="449">
        <v>600</v>
      </c>
      <c r="E171" s="439" t="s">
        <v>283</v>
      </c>
      <c r="F171" s="441">
        <f t="shared" si="20"/>
        <v>109604400</v>
      </c>
      <c r="G171" s="436">
        <f t="shared" si="14"/>
        <v>188229</v>
      </c>
      <c r="H171" s="437">
        <f t="shared" si="15"/>
        <v>16940644</v>
      </c>
      <c r="I171" s="436">
        <f t="shared" si="16"/>
        <v>2823441</v>
      </c>
      <c r="J171" s="436">
        <f t="shared" si="17"/>
        <v>941147</v>
      </c>
      <c r="K171" s="436">
        <f t="shared" si="18"/>
        <v>1882294</v>
      </c>
      <c r="L171" s="436">
        <f t="shared" si="19"/>
        <v>22587526</v>
      </c>
    </row>
    <row r="172" spans="1:13" s="40" customFormat="1" ht="15" x14ac:dyDescent="0.2">
      <c r="A172" s="471">
        <v>33</v>
      </c>
      <c r="B172" s="472" t="s">
        <v>912</v>
      </c>
      <c r="C172" s="450" t="s">
        <v>911</v>
      </c>
      <c r="D172" s="449">
        <v>30</v>
      </c>
      <c r="E172" s="435" t="s">
        <v>150</v>
      </c>
      <c r="F172" s="441">
        <f t="shared" si="20"/>
        <v>111750000</v>
      </c>
      <c r="G172" s="436">
        <f t="shared" si="14"/>
        <v>191914</v>
      </c>
      <c r="H172" s="437">
        <f t="shared" si="15"/>
        <v>863614</v>
      </c>
      <c r="I172" s="436">
        <f t="shared" si="16"/>
        <v>143936</v>
      </c>
      <c r="J172" s="436">
        <f t="shared" si="17"/>
        <v>47979</v>
      </c>
      <c r="K172" s="436">
        <f t="shared" si="18"/>
        <v>95957</v>
      </c>
      <c r="L172" s="436">
        <f t="shared" si="19"/>
        <v>1151486</v>
      </c>
    </row>
    <row r="173" spans="1:13" s="40" customFormat="1" ht="15" x14ac:dyDescent="0.2">
      <c r="A173" s="471">
        <v>34</v>
      </c>
      <c r="B173" s="472" t="s">
        <v>915</v>
      </c>
      <c r="C173" s="450" t="s">
        <v>913</v>
      </c>
      <c r="D173" s="449">
        <v>60</v>
      </c>
      <c r="E173" s="439" t="s">
        <v>914</v>
      </c>
      <c r="F173" s="441">
        <v>146794800</v>
      </c>
      <c r="G173" s="436">
        <f t="shared" si="14"/>
        <v>252098</v>
      </c>
      <c r="H173" s="437">
        <f t="shared" si="15"/>
        <v>2268886</v>
      </c>
      <c r="I173" s="436">
        <f t="shared" si="16"/>
        <v>378148</v>
      </c>
      <c r="J173" s="436">
        <f t="shared" si="17"/>
        <v>126049</v>
      </c>
      <c r="K173" s="436">
        <f t="shared" si="18"/>
        <v>252098</v>
      </c>
      <c r="L173" s="436">
        <f t="shared" si="19"/>
        <v>3025181</v>
      </c>
    </row>
    <row r="174" spans="1:13" s="40" customFormat="1" ht="15" x14ac:dyDescent="0.2">
      <c r="A174" s="471">
        <v>35</v>
      </c>
      <c r="B174" s="472" t="s">
        <v>916</v>
      </c>
      <c r="C174" s="450" t="s">
        <v>293</v>
      </c>
      <c r="D174" s="449">
        <v>75</v>
      </c>
      <c r="E174" s="439" t="s">
        <v>917</v>
      </c>
      <c r="F174" s="441">
        <v>102810000</v>
      </c>
      <c r="G174" s="436">
        <f t="shared" si="14"/>
        <v>176561</v>
      </c>
      <c r="H174" s="437">
        <f t="shared" si="15"/>
        <v>1986311</v>
      </c>
      <c r="I174" s="436">
        <f t="shared" si="16"/>
        <v>331052</v>
      </c>
      <c r="J174" s="436">
        <f t="shared" si="17"/>
        <v>110351</v>
      </c>
      <c r="K174" s="436">
        <f t="shared" si="18"/>
        <v>220701</v>
      </c>
      <c r="L174" s="436">
        <f t="shared" si="19"/>
        <v>2648415</v>
      </c>
    </row>
    <row r="175" spans="1:13" s="40" customFormat="1" ht="15" x14ac:dyDescent="0.25">
      <c r="A175" s="471">
        <v>36</v>
      </c>
      <c r="B175" s="472" t="s">
        <v>918</v>
      </c>
      <c r="C175" s="452" t="s">
        <v>294</v>
      </c>
      <c r="D175" s="449">
        <v>75</v>
      </c>
      <c r="E175" s="439" t="s">
        <v>919</v>
      </c>
      <c r="F175" s="441">
        <v>81532800</v>
      </c>
      <c r="G175" s="436">
        <f t="shared" si="14"/>
        <v>140021</v>
      </c>
      <c r="H175" s="437">
        <f t="shared" si="15"/>
        <v>1575231</v>
      </c>
      <c r="I175" s="436">
        <f t="shared" si="16"/>
        <v>262539</v>
      </c>
      <c r="J175" s="436">
        <f t="shared" si="17"/>
        <v>87513</v>
      </c>
      <c r="K175" s="436">
        <f t="shared" si="18"/>
        <v>175026</v>
      </c>
      <c r="L175" s="436">
        <f t="shared" si="19"/>
        <v>2100309</v>
      </c>
    </row>
    <row r="176" spans="1:13" s="40" customFormat="1" ht="15" x14ac:dyDescent="0.25">
      <c r="A176" s="471">
        <v>37</v>
      </c>
      <c r="B176" s="472" t="s">
        <v>1014</v>
      </c>
      <c r="C176" s="452" t="s">
        <v>295</v>
      </c>
      <c r="D176" s="449">
        <v>300</v>
      </c>
      <c r="E176" s="439" t="s">
        <v>1015</v>
      </c>
      <c r="F176" s="441">
        <v>190243200</v>
      </c>
      <c r="G176" s="436">
        <f t="shared" si="14"/>
        <v>326715</v>
      </c>
      <c r="H176" s="437">
        <f t="shared" si="15"/>
        <v>14702158</v>
      </c>
      <c r="I176" s="436">
        <f t="shared" si="16"/>
        <v>2450360</v>
      </c>
      <c r="J176" s="436">
        <f t="shared" si="17"/>
        <v>816787</v>
      </c>
      <c r="K176" s="436">
        <f t="shared" si="18"/>
        <v>1633573</v>
      </c>
      <c r="L176" s="436">
        <f t="shared" si="19"/>
        <v>19602878</v>
      </c>
    </row>
    <row r="177" spans="1:12" s="40" customFormat="1" ht="15" x14ac:dyDescent="0.25">
      <c r="A177" s="465">
        <v>30</v>
      </c>
      <c r="B177" s="514" t="s">
        <v>59</v>
      </c>
      <c r="C177" s="514"/>
      <c r="D177" s="443"/>
      <c r="E177" s="444"/>
      <c r="F177" s="445"/>
      <c r="G177" s="446"/>
      <c r="H177" s="446"/>
      <c r="I177" s="446"/>
      <c r="J177" s="446"/>
      <c r="K177" s="446"/>
      <c r="L177" s="453">
        <f>SUM(L8:L176)</f>
        <v>220820575</v>
      </c>
    </row>
  </sheetData>
  <mergeCells count="41">
    <mergeCell ref="B177:C177"/>
    <mergeCell ref="A127:A139"/>
    <mergeCell ref="B127:B139"/>
    <mergeCell ref="A140:A161"/>
    <mergeCell ref="B140:B161"/>
    <mergeCell ref="A162:A170"/>
    <mergeCell ref="B162:B170"/>
    <mergeCell ref="A104:A116"/>
    <mergeCell ref="B104:B116"/>
    <mergeCell ref="A117:A123"/>
    <mergeCell ref="B117:B123"/>
    <mergeCell ref="A124:A126"/>
    <mergeCell ref="B124:B126"/>
    <mergeCell ref="A75:A92"/>
    <mergeCell ref="B75:B92"/>
    <mergeCell ref="A93:A96"/>
    <mergeCell ref="B93:B96"/>
    <mergeCell ref="A97:A102"/>
    <mergeCell ref="B97:B102"/>
    <mergeCell ref="A37:A49"/>
    <mergeCell ref="B37:B49"/>
    <mergeCell ref="A50:A61"/>
    <mergeCell ref="B50:B61"/>
    <mergeCell ref="A62:A74"/>
    <mergeCell ref="B62:B74"/>
    <mergeCell ref="G5:G6"/>
    <mergeCell ref="H5:K5"/>
    <mergeCell ref="A24:A28"/>
    <mergeCell ref="B24:B28"/>
    <mergeCell ref="A29:A36"/>
    <mergeCell ref="B29:B36"/>
    <mergeCell ref="B1:C1"/>
    <mergeCell ref="B2:L2"/>
    <mergeCell ref="B3:L3"/>
    <mergeCell ref="B4:L4"/>
    <mergeCell ref="A5:A6"/>
    <mergeCell ref="B5:B6"/>
    <mergeCell ref="C5:C6"/>
    <mergeCell ref="D5:D6"/>
    <mergeCell ref="E5:E6"/>
    <mergeCell ref="F5:F6"/>
  </mergeCells>
  <printOptions horizontalCentered="1"/>
  <pageMargins left="0" right="0" top="0.5" bottom="0.5" header="0" footer="0.25"/>
  <pageSetup paperSize="9" orientation="landscape" useFirstPageNumber="1"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zoomScale="90" zoomScaleNormal="90" zoomScalePageLayoutView="55" workbookViewId="0">
      <selection activeCell="G6" sqref="G6"/>
    </sheetView>
  </sheetViews>
  <sheetFormatPr defaultColWidth="8.85546875" defaultRowHeight="12.75" x14ac:dyDescent="0.2"/>
  <cols>
    <col min="1" max="1" width="6.140625" style="65" customWidth="1"/>
    <col min="2" max="2" width="34" style="65" customWidth="1"/>
    <col min="3" max="3" width="17.85546875" style="63" customWidth="1"/>
    <col min="4" max="6" width="17.85546875" style="65" customWidth="1"/>
    <col min="7" max="16384" width="8.85546875" style="65"/>
  </cols>
  <sheetData>
    <row r="1" spans="1:6" ht="27.6" customHeight="1" x14ac:dyDescent="0.2">
      <c r="A1" s="532" t="s">
        <v>108</v>
      </c>
      <c r="B1" s="533"/>
      <c r="C1" s="533"/>
      <c r="D1" s="533"/>
      <c r="E1" s="533"/>
      <c r="F1" s="533"/>
    </row>
    <row r="2" spans="1:6" ht="66.75" customHeight="1" x14ac:dyDescent="0.2">
      <c r="A2" s="534" t="s">
        <v>99</v>
      </c>
      <c r="B2" s="534"/>
      <c r="C2" s="534"/>
      <c r="D2" s="534"/>
      <c r="E2" s="534"/>
      <c r="F2" s="534"/>
    </row>
    <row r="3" spans="1:6" s="78" customFormat="1" ht="125.25" customHeight="1" x14ac:dyDescent="0.2">
      <c r="A3" s="535" t="s">
        <v>1016</v>
      </c>
      <c r="B3" s="535"/>
      <c r="C3" s="535"/>
      <c r="D3" s="535"/>
      <c r="E3" s="535"/>
      <c r="F3" s="535"/>
    </row>
    <row r="4" spans="1:6" s="80" customFormat="1" ht="47.45" customHeight="1" x14ac:dyDescent="0.2">
      <c r="A4" s="7" t="s">
        <v>8</v>
      </c>
      <c r="B4" s="7" t="s">
        <v>76</v>
      </c>
      <c r="C4" s="7" t="s">
        <v>77</v>
      </c>
      <c r="D4" s="79" t="s">
        <v>78</v>
      </c>
      <c r="E4" s="7" t="s">
        <v>79</v>
      </c>
      <c r="F4" s="7" t="s">
        <v>80</v>
      </c>
    </row>
    <row r="5" spans="1:6" ht="31.9" customHeight="1" x14ac:dyDescent="0.2">
      <c r="A5" s="12">
        <v>1</v>
      </c>
      <c r="B5" s="84" t="s">
        <v>81</v>
      </c>
      <c r="C5" s="85" t="s">
        <v>11</v>
      </c>
      <c r="D5" s="81">
        <v>420</v>
      </c>
      <c r="E5" s="82">
        <v>500000</v>
      </c>
      <c r="F5" s="83">
        <f>E5*D5</f>
        <v>210000000</v>
      </c>
    </row>
    <row r="6" spans="1:6" ht="30.6" customHeight="1" x14ac:dyDescent="0.2">
      <c r="A6" s="12">
        <v>5</v>
      </c>
      <c r="B6" s="86" t="s">
        <v>82</v>
      </c>
      <c r="C6" s="87" t="s">
        <v>68</v>
      </c>
      <c r="D6" s="88">
        <v>20</v>
      </c>
      <c r="E6" s="82">
        <v>525000</v>
      </c>
      <c r="F6" s="83">
        <f>E6*D6</f>
        <v>10500000</v>
      </c>
    </row>
    <row r="7" spans="1:6" ht="36.75" customHeight="1" x14ac:dyDescent="0.2">
      <c r="A7" s="12">
        <v>6</v>
      </c>
      <c r="B7" s="89" t="s">
        <v>98</v>
      </c>
      <c r="C7" s="90" t="s">
        <v>69</v>
      </c>
      <c r="D7" s="91">
        <v>16</v>
      </c>
      <c r="E7" s="82">
        <v>4000000</v>
      </c>
      <c r="F7" s="83">
        <f>E7*D7</f>
        <v>64000000</v>
      </c>
    </row>
    <row r="8" spans="1:6" ht="31.9" customHeight="1" x14ac:dyDescent="0.2">
      <c r="A8" s="12"/>
      <c r="B8" s="6" t="s">
        <v>59</v>
      </c>
      <c r="C8" s="6"/>
      <c r="D8" s="92"/>
      <c r="E8" s="92"/>
      <c r="F8" s="419">
        <f>SUM(F5:F7)</f>
        <v>284500000</v>
      </c>
    </row>
  </sheetData>
  <mergeCells count="3">
    <mergeCell ref="A1:F1"/>
    <mergeCell ref="A2:F2"/>
    <mergeCell ref="A3:F3"/>
  </mergeCells>
  <printOptions horizontalCentered="1"/>
  <pageMargins left="0" right="0" top="0.5" bottom="0.5" header="0" footer="0"/>
  <pageSetup paperSize="9" firstPageNumber="3" orientation="landscape"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1"/>
  <sheetViews>
    <sheetView showWhiteSpace="0" topLeftCell="A375" zoomScalePageLayoutView="70" workbookViewId="0">
      <selection activeCell="E390" sqref="E390"/>
    </sheetView>
  </sheetViews>
  <sheetFormatPr defaultColWidth="9" defaultRowHeight="16.5" x14ac:dyDescent="0.25"/>
  <cols>
    <col min="1" max="1" width="6.5703125" style="212" customWidth="1"/>
    <col min="2" max="2" width="51.28515625" style="266" customWidth="1"/>
    <col min="3" max="3" width="9.7109375" style="175" customWidth="1"/>
    <col min="4" max="4" width="14.7109375" style="267" customWidth="1"/>
    <col min="5" max="5" width="16.85546875" style="267" customWidth="1"/>
    <col min="6" max="6" width="15.42578125" style="267" hidden="1" customWidth="1"/>
    <col min="7" max="7" width="15.7109375" style="268" customWidth="1"/>
    <col min="8" max="8" width="25.85546875" style="278" customWidth="1"/>
    <col min="9" max="9" width="21.7109375" style="175" hidden="1" customWidth="1"/>
    <col min="10" max="10" width="10.42578125" style="175" hidden="1" customWidth="1"/>
    <col min="11" max="11" width="35.140625" style="176" hidden="1" customWidth="1"/>
    <col min="12" max="19" width="0" style="175" hidden="1" customWidth="1"/>
    <col min="20" max="16384" width="9" style="175"/>
  </cols>
  <sheetData>
    <row r="1" spans="1:15" s="171" customFormat="1" x14ac:dyDescent="0.25">
      <c r="A1" s="562" t="s">
        <v>852</v>
      </c>
      <c r="B1" s="562"/>
      <c r="D1" s="172"/>
      <c r="E1" s="172"/>
      <c r="F1" s="172"/>
      <c r="G1" s="172"/>
      <c r="H1" s="269"/>
      <c r="I1" s="172"/>
      <c r="J1" s="172"/>
      <c r="K1" s="173"/>
    </row>
    <row r="2" spans="1:15" x14ac:dyDescent="0.25">
      <c r="A2" s="563" t="s">
        <v>314</v>
      </c>
      <c r="B2" s="563"/>
      <c r="C2" s="563"/>
      <c r="D2" s="563"/>
      <c r="E2" s="563"/>
      <c r="F2" s="563"/>
      <c r="G2" s="563"/>
      <c r="H2" s="563"/>
      <c r="I2" s="174"/>
    </row>
    <row r="3" spans="1:15" ht="17.25" thickBot="1" x14ac:dyDescent="0.3">
      <c r="A3" s="177"/>
      <c r="B3" s="178"/>
      <c r="C3" s="177"/>
      <c r="D3" s="564"/>
      <c r="E3" s="564"/>
      <c r="F3" s="564"/>
      <c r="G3" s="564"/>
      <c r="H3" s="564"/>
      <c r="I3" s="177"/>
    </row>
    <row r="4" spans="1:15" s="184" customFormat="1" ht="33" x14ac:dyDescent="0.2">
      <c r="A4" s="179" t="s">
        <v>315</v>
      </c>
      <c r="B4" s="180" t="s">
        <v>316</v>
      </c>
      <c r="C4" s="179" t="s">
        <v>317</v>
      </c>
      <c r="D4" s="181" t="s">
        <v>318</v>
      </c>
      <c r="E4" s="181" t="s">
        <v>319</v>
      </c>
      <c r="F4" s="181"/>
      <c r="G4" s="182" t="s">
        <v>320</v>
      </c>
      <c r="H4" s="185" t="s">
        <v>3</v>
      </c>
      <c r="I4" s="174"/>
      <c r="J4" s="560" t="s">
        <v>315</v>
      </c>
      <c r="K4" s="560" t="s">
        <v>316</v>
      </c>
      <c r="L4" s="560" t="s">
        <v>317</v>
      </c>
      <c r="M4" s="183" t="s">
        <v>14</v>
      </c>
      <c r="N4" s="560" t="s">
        <v>3</v>
      </c>
    </row>
    <row r="5" spans="1:15" ht="33.75" thickBot="1" x14ac:dyDescent="0.3">
      <c r="A5" s="181"/>
      <c r="B5" s="185" t="s">
        <v>321</v>
      </c>
      <c r="C5" s="181"/>
      <c r="D5" s="186"/>
      <c r="E5" s="181"/>
      <c r="F5" s="181"/>
      <c r="G5" s="182"/>
      <c r="H5" s="270" t="s">
        <v>322</v>
      </c>
      <c r="I5" s="187"/>
      <c r="J5" s="561"/>
      <c r="K5" s="561"/>
      <c r="L5" s="561"/>
      <c r="M5" s="188" t="s">
        <v>323</v>
      </c>
      <c r="N5" s="561"/>
    </row>
    <row r="6" spans="1:15" s="198" customFormat="1" ht="33.75" thickBot="1" x14ac:dyDescent="0.3">
      <c r="A6" s="189">
        <v>1</v>
      </c>
      <c r="B6" s="190" t="s">
        <v>324</v>
      </c>
      <c r="C6" s="189" t="s">
        <v>308</v>
      </c>
      <c r="D6" s="189">
        <v>20</v>
      </c>
      <c r="E6" s="191">
        <v>165000</v>
      </c>
      <c r="F6" s="191"/>
      <c r="G6" s="192">
        <f t="shared" ref="G6:G15" si="0">D6*E6</f>
        <v>3300000</v>
      </c>
      <c r="H6" s="271"/>
      <c r="I6" s="193"/>
      <c r="J6" s="194">
        <v>1</v>
      </c>
      <c r="K6" s="195" t="s">
        <v>324</v>
      </c>
      <c r="L6" s="196" t="s">
        <v>308</v>
      </c>
      <c r="M6" s="196">
        <v>20</v>
      </c>
      <c r="N6" s="197"/>
      <c r="O6" s="198">
        <f>D6-M6</f>
        <v>0</v>
      </c>
    </row>
    <row r="7" spans="1:15" ht="17.25" thickBot="1" x14ac:dyDescent="0.3">
      <c r="A7" s="199">
        <v>2</v>
      </c>
      <c r="B7" s="200" t="s">
        <v>325</v>
      </c>
      <c r="C7" s="199" t="s">
        <v>308</v>
      </c>
      <c r="D7" s="199">
        <v>60</v>
      </c>
      <c r="E7" s="201">
        <v>99000.000000000015</v>
      </c>
      <c r="F7" s="201"/>
      <c r="G7" s="202">
        <f t="shared" si="0"/>
        <v>5940000.0000000009</v>
      </c>
      <c r="H7" s="272"/>
      <c r="I7" s="187"/>
      <c r="J7" s="194">
        <v>2</v>
      </c>
      <c r="K7" s="195" t="s">
        <v>325</v>
      </c>
      <c r="L7" s="196" t="s">
        <v>308</v>
      </c>
      <c r="M7" s="196">
        <v>60</v>
      </c>
      <c r="N7" s="197"/>
      <c r="O7" s="198">
        <f t="shared" ref="O7:O69" si="1">D7-M7</f>
        <v>0</v>
      </c>
    </row>
    <row r="8" spans="1:15" s="198" customFormat="1" ht="17.25" thickBot="1" x14ac:dyDescent="0.3">
      <c r="A8" s="203">
        <v>3</v>
      </c>
      <c r="B8" s="204" t="s">
        <v>326</v>
      </c>
      <c r="C8" s="203" t="s">
        <v>327</v>
      </c>
      <c r="D8" s="203">
        <v>30</v>
      </c>
      <c r="E8" s="205">
        <v>816750.00000000012</v>
      </c>
      <c r="F8" s="205"/>
      <c r="G8" s="206">
        <f t="shared" si="0"/>
        <v>24502500.000000004</v>
      </c>
      <c r="H8" s="222"/>
      <c r="I8" s="193"/>
      <c r="J8" s="194">
        <v>3</v>
      </c>
      <c r="K8" s="195" t="s">
        <v>326</v>
      </c>
      <c r="L8" s="196" t="s">
        <v>327</v>
      </c>
      <c r="M8" s="196">
        <v>30</v>
      </c>
      <c r="N8" s="197"/>
      <c r="O8" s="198">
        <f t="shared" si="1"/>
        <v>0</v>
      </c>
    </row>
    <row r="9" spans="1:15" ht="17.25" thickBot="1" x14ac:dyDescent="0.3">
      <c r="A9" s="199">
        <v>4</v>
      </c>
      <c r="B9" s="200" t="s">
        <v>328</v>
      </c>
      <c r="C9" s="199" t="s">
        <v>329</v>
      </c>
      <c r="D9" s="199">
        <v>500</v>
      </c>
      <c r="E9" s="201">
        <v>27500.000000000004</v>
      </c>
      <c r="F9" s="201"/>
      <c r="G9" s="202">
        <f t="shared" si="0"/>
        <v>13750000.000000002</v>
      </c>
      <c r="H9" s="272"/>
      <c r="I9" s="187"/>
      <c r="J9" s="194">
        <v>4</v>
      </c>
      <c r="K9" s="195" t="s">
        <v>328</v>
      </c>
      <c r="L9" s="196" t="s">
        <v>329</v>
      </c>
      <c r="M9" s="196">
        <v>500</v>
      </c>
      <c r="N9" s="197"/>
      <c r="O9" s="198">
        <f t="shared" si="1"/>
        <v>0</v>
      </c>
    </row>
    <row r="10" spans="1:15" ht="17.25" thickBot="1" x14ac:dyDescent="0.3">
      <c r="A10" s="199">
        <v>5</v>
      </c>
      <c r="B10" s="200" t="s">
        <v>330</v>
      </c>
      <c r="C10" s="199" t="s">
        <v>331</v>
      </c>
      <c r="D10" s="199">
        <v>100</v>
      </c>
      <c r="E10" s="201">
        <v>11000</v>
      </c>
      <c r="F10" s="201"/>
      <c r="G10" s="202">
        <f t="shared" si="0"/>
        <v>1100000</v>
      </c>
      <c r="H10" s="272"/>
      <c r="I10" s="187"/>
      <c r="J10" s="194">
        <v>5</v>
      </c>
      <c r="K10" s="195" t="s">
        <v>330</v>
      </c>
      <c r="L10" s="196" t="s">
        <v>331</v>
      </c>
      <c r="M10" s="196">
        <v>100</v>
      </c>
      <c r="N10" s="197"/>
      <c r="O10" s="198">
        <f t="shared" si="1"/>
        <v>0</v>
      </c>
    </row>
    <row r="11" spans="1:15" ht="17.25" thickBot="1" x14ac:dyDescent="0.3">
      <c r="A11" s="199">
        <v>6</v>
      </c>
      <c r="B11" s="200" t="s">
        <v>332</v>
      </c>
      <c r="C11" s="199" t="s">
        <v>333</v>
      </c>
      <c r="D11" s="199">
        <v>220</v>
      </c>
      <c r="E11" s="201">
        <v>16500</v>
      </c>
      <c r="F11" s="201"/>
      <c r="G11" s="202">
        <f t="shared" si="0"/>
        <v>3630000</v>
      </c>
      <c r="H11" s="272"/>
      <c r="I11" s="187"/>
      <c r="J11" s="194">
        <v>6</v>
      </c>
      <c r="K11" s="195" t="s">
        <v>332</v>
      </c>
      <c r="L11" s="196" t="s">
        <v>333</v>
      </c>
      <c r="M11" s="196">
        <v>220</v>
      </c>
      <c r="N11" s="197"/>
      <c r="O11" s="198">
        <f t="shared" si="1"/>
        <v>0</v>
      </c>
    </row>
    <row r="12" spans="1:15" ht="17.25" thickBot="1" x14ac:dyDescent="0.3">
      <c r="A12" s="199">
        <v>7</v>
      </c>
      <c r="B12" s="200" t="s">
        <v>334</v>
      </c>
      <c r="C12" s="199" t="s">
        <v>327</v>
      </c>
      <c r="D12" s="199">
        <v>21</v>
      </c>
      <c r="E12" s="201">
        <v>16500</v>
      </c>
      <c r="F12" s="201"/>
      <c r="G12" s="202">
        <f t="shared" si="0"/>
        <v>346500</v>
      </c>
      <c r="H12" s="272"/>
      <c r="I12" s="187"/>
      <c r="J12" s="194">
        <v>7</v>
      </c>
      <c r="K12" s="195" t="s">
        <v>334</v>
      </c>
      <c r="L12" s="196" t="s">
        <v>327</v>
      </c>
      <c r="M12" s="196">
        <v>21</v>
      </c>
      <c r="N12" s="197"/>
      <c r="O12" s="198">
        <f t="shared" si="1"/>
        <v>0</v>
      </c>
    </row>
    <row r="13" spans="1:15" s="207" customFormat="1" ht="17.25" thickBot="1" x14ac:dyDescent="0.3">
      <c r="A13" s="203">
        <v>8</v>
      </c>
      <c r="B13" s="204" t="s">
        <v>335</v>
      </c>
      <c r="C13" s="203" t="s">
        <v>291</v>
      </c>
      <c r="D13" s="203">
        <v>512</v>
      </c>
      <c r="E13" s="201">
        <v>22000</v>
      </c>
      <c r="F13" s="201"/>
      <c r="G13" s="206">
        <f t="shared" si="0"/>
        <v>11264000</v>
      </c>
      <c r="H13" s="222"/>
      <c r="I13" s="193"/>
      <c r="J13" s="194">
        <v>8</v>
      </c>
      <c r="K13" s="195" t="s">
        <v>335</v>
      </c>
      <c r="L13" s="196" t="s">
        <v>291</v>
      </c>
      <c r="M13" s="196">
        <v>512</v>
      </c>
      <c r="N13" s="197"/>
      <c r="O13" s="198">
        <f t="shared" si="1"/>
        <v>0</v>
      </c>
    </row>
    <row r="14" spans="1:15" s="207" customFormat="1" ht="17.25" thickBot="1" x14ac:dyDescent="0.3">
      <c r="A14" s="203">
        <v>9</v>
      </c>
      <c r="B14" s="204" t="s">
        <v>933</v>
      </c>
      <c r="C14" s="203" t="s">
        <v>291</v>
      </c>
      <c r="D14" s="203">
        <v>448</v>
      </c>
      <c r="E14" s="201">
        <v>385000.00000000006</v>
      </c>
      <c r="F14" s="201"/>
      <c r="G14" s="206">
        <f t="shared" si="0"/>
        <v>172480000.00000003</v>
      </c>
      <c r="H14" s="222"/>
      <c r="I14" s="193"/>
      <c r="J14" s="341"/>
      <c r="K14" s="195"/>
      <c r="L14" s="196"/>
      <c r="M14" s="196"/>
      <c r="N14" s="197"/>
      <c r="O14" s="198"/>
    </row>
    <row r="15" spans="1:15" ht="17.25" thickBot="1" x14ac:dyDescent="0.3">
      <c r="A15" s="199">
        <v>10</v>
      </c>
      <c r="B15" s="354" t="s">
        <v>336</v>
      </c>
      <c r="C15" s="199" t="s">
        <v>329</v>
      </c>
      <c r="D15" s="199">
        <v>600</v>
      </c>
      <c r="E15" s="201">
        <v>550</v>
      </c>
      <c r="F15" s="201"/>
      <c r="G15" s="202">
        <f t="shared" si="0"/>
        <v>330000</v>
      </c>
      <c r="H15" s="272"/>
      <c r="I15" s="187"/>
      <c r="J15" s="194">
        <v>9</v>
      </c>
      <c r="K15" s="195" t="s">
        <v>337</v>
      </c>
      <c r="L15" s="196" t="s">
        <v>291</v>
      </c>
      <c r="M15" s="196">
        <v>448</v>
      </c>
      <c r="N15" s="197"/>
      <c r="O15" s="198">
        <f t="shared" si="1"/>
        <v>152</v>
      </c>
    </row>
    <row r="16" spans="1:15" s="198" customFormat="1" ht="50.25" thickBot="1" x14ac:dyDescent="0.3">
      <c r="A16" s="203">
        <v>11</v>
      </c>
      <c r="B16" s="356" t="s">
        <v>339</v>
      </c>
      <c r="C16" s="203" t="s">
        <v>329</v>
      </c>
      <c r="D16" s="203">
        <v>300</v>
      </c>
      <c r="E16" s="205">
        <v>1100</v>
      </c>
      <c r="F16" s="205"/>
      <c r="G16" s="206">
        <f>D16*E16</f>
        <v>330000</v>
      </c>
      <c r="H16" s="222"/>
      <c r="J16" s="194"/>
      <c r="K16" s="209" t="s">
        <v>338</v>
      </c>
      <c r="L16" s="210"/>
      <c r="M16" s="210"/>
      <c r="N16" s="210"/>
      <c r="O16" s="198">
        <f t="shared" si="1"/>
        <v>300</v>
      </c>
    </row>
    <row r="17" spans="1:15" ht="33.75" thickBot="1" x14ac:dyDescent="0.3">
      <c r="A17" s="199"/>
      <c r="B17" s="200" t="s">
        <v>340</v>
      </c>
      <c r="C17" s="199"/>
      <c r="D17" s="199"/>
      <c r="E17" s="201">
        <v>0</v>
      </c>
      <c r="F17" s="201"/>
      <c r="G17" s="202"/>
      <c r="H17" s="272"/>
      <c r="I17" s="212"/>
      <c r="J17" s="194">
        <v>11</v>
      </c>
      <c r="K17" s="209" t="s">
        <v>339</v>
      </c>
      <c r="L17" s="210" t="s">
        <v>329</v>
      </c>
      <c r="M17" s="210">
        <v>300</v>
      </c>
      <c r="N17" s="210"/>
      <c r="O17" s="198">
        <f t="shared" si="1"/>
        <v>-300</v>
      </c>
    </row>
    <row r="18" spans="1:15" ht="17.25" thickBot="1" x14ac:dyDescent="0.3">
      <c r="A18" s="199">
        <v>12</v>
      </c>
      <c r="B18" s="354" t="s">
        <v>341</v>
      </c>
      <c r="C18" s="199" t="s">
        <v>329</v>
      </c>
      <c r="D18" s="199">
        <v>350</v>
      </c>
      <c r="E18" s="201">
        <v>7700.0000000000009</v>
      </c>
      <c r="F18" s="201"/>
      <c r="G18" s="202">
        <f>D18*E18</f>
        <v>2695000.0000000005</v>
      </c>
      <c r="H18" s="272"/>
      <c r="I18" s="213"/>
      <c r="J18" s="194">
        <v>12</v>
      </c>
      <c r="K18" s="209" t="s">
        <v>341</v>
      </c>
      <c r="L18" s="210" t="s">
        <v>329</v>
      </c>
      <c r="M18" s="210">
        <v>50</v>
      </c>
      <c r="N18" s="210"/>
      <c r="O18" s="198">
        <f t="shared" si="1"/>
        <v>300</v>
      </c>
    </row>
    <row r="19" spans="1:15" ht="17.25" thickBot="1" x14ac:dyDescent="0.3">
      <c r="A19" s="199">
        <v>13</v>
      </c>
      <c r="B19" s="354" t="s">
        <v>342</v>
      </c>
      <c r="C19" s="199" t="s">
        <v>329</v>
      </c>
      <c r="D19" s="199">
        <v>3500</v>
      </c>
      <c r="E19" s="201">
        <v>550</v>
      </c>
      <c r="F19" s="201"/>
      <c r="G19" s="202">
        <f>D19*E19</f>
        <v>1925000</v>
      </c>
      <c r="H19" s="272"/>
      <c r="J19" s="194">
        <v>14</v>
      </c>
      <c r="K19" s="214" t="s">
        <v>343</v>
      </c>
      <c r="L19" s="210" t="s">
        <v>333</v>
      </c>
      <c r="M19" s="215">
        <v>160</v>
      </c>
      <c r="N19" s="215"/>
      <c r="O19" s="198">
        <f t="shared" si="1"/>
        <v>3340</v>
      </c>
    </row>
    <row r="20" spans="1:15" ht="17.25" thickBot="1" x14ac:dyDescent="0.3">
      <c r="A20" s="199">
        <v>14</v>
      </c>
      <c r="B20" s="354" t="s">
        <v>343</v>
      </c>
      <c r="C20" s="199" t="s">
        <v>333</v>
      </c>
      <c r="D20" s="199">
        <v>160</v>
      </c>
      <c r="E20" s="201">
        <v>11000</v>
      </c>
      <c r="F20" s="201"/>
      <c r="G20" s="202">
        <f>D20*E20</f>
        <v>1760000</v>
      </c>
      <c r="H20" s="272"/>
      <c r="J20" s="194"/>
      <c r="K20" s="216" t="s">
        <v>344</v>
      </c>
      <c r="L20" s="210"/>
      <c r="M20" s="215">
        <v>40</v>
      </c>
      <c r="N20" s="210"/>
      <c r="O20" s="198">
        <f t="shared" si="1"/>
        <v>120</v>
      </c>
    </row>
    <row r="21" spans="1:15" ht="17.25" thickBot="1" x14ac:dyDescent="0.3">
      <c r="A21" s="199"/>
      <c r="B21" s="355" t="s">
        <v>344</v>
      </c>
      <c r="C21" s="199"/>
      <c r="D21" s="199">
        <v>40</v>
      </c>
      <c r="E21" s="201">
        <v>0</v>
      </c>
      <c r="F21" s="201"/>
      <c r="G21" s="202"/>
      <c r="H21" s="272"/>
      <c r="J21" s="194"/>
      <c r="K21" s="216" t="s">
        <v>345</v>
      </c>
      <c r="L21" s="210"/>
      <c r="M21" s="215">
        <v>40</v>
      </c>
      <c r="N21" s="210"/>
      <c r="O21" s="198">
        <f t="shared" si="1"/>
        <v>0</v>
      </c>
    </row>
    <row r="22" spans="1:15" ht="17.25" thickBot="1" x14ac:dyDescent="0.3">
      <c r="A22" s="199"/>
      <c r="B22" s="217" t="s">
        <v>345</v>
      </c>
      <c r="C22" s="199"/>
      <c r="D22" s="199">
        <v>40</v>
      </c>
      <c r="E22" s="201">
        <v>0</v>
      </c>
      <c r="F22" s="201"/>
      <c r="G22" s="202"/>
      <c r="H22" s="272"/>
      <c r="J22" s="194"/>
      <c r="K22" s="216" t="s">
        <v>346</v>
      </c>
      <c r="L22" s="210"/>
      <c r="M22" s="215">
        <v>40</v>
      </c>
      <c r="N22" s="210"/>
      <c r="O22" s="198">
        <f t="shared" si="1"/>
        <v>0</v>
      </c>
    </row>
    <row r="23" spans="1:15" ht="17.25" thickBot="1" x14ac:dyDescent="0.3">
      <c r="A23" s="199"/>
      <c r="B23" s="217" t="s">
        <v>346</v>
      </c>
      <c r="C23" s="199"/>
      <c r="D23" s="199">
        <v>40</v>
      </c>
      <c r="E23" s="201">
        <v>0</v>
      </c>
      <c r="F23" s="201"/>
      <c r="G23" s="202"/>
      <c r="H23" s="272"/>
      <c r="J23" s="194"/>
      <c r="K23" s="216" t="s">
        <v>347</v>
      </c>
      <c r="L23" s="210"/>
      <c r="M23" s="215">
        <v>40</v>
      </c>
      <c r="N23" s="210"/>
      <c r="O23" s="198">
        <f t="shared" si="1"/>
        <v>0</v>
      </c>
    </row>
    <row r="24" spans="1:15" ht="17.25" thickBot="1" x14ac:dyDescent="0.3">
      <c r="A24" s="199"/>
      <c r="B24" s="217" t="s">
        <v>347</v>
      </c>
      <c r="C24" s="199"/>
      <c r="D24" s="199">
        <v>40</v>
      </c>
      <c r="E24" s="201">
        <v>0</v>
      </c>
      <c r="F24" s="201"/>
      <c r="G24" s="202"/>
      <c r="H24" s="272"/>
      <c r="J24" s="194">
        <v>15</v>
      </c>
      <c r="K24" s="209" t="s">
        <v>348</v>
      </c>
      <c r="L24" s="210" t="s">
        <v>333</v>
      </c>
      <c r="M24" s="215">
        <v>120</v>
      </c>
      <c r="N24" s="210"/>
      <c r="O24" s="198">
        <f t="shared" si="1"/>
        <v>-80</v>
      </c>
    </row>
    <row r="25" spans="1:15" ht="17.25" thickBot="1" x14ac:dyDescent="0.3">
      <c r="A25" s="357">
        <v>15</v>
      </c>
      <c r="B25" s="354" t="s">
        <v>348</v>
      </c>
      <c r="C25" s="199" t="s">
        <v>333</v>
      </c>
      <c r="D25" s="199">
        <v>120</v>
      </c>
      <c r="E25" s="201">
        <v>16500</v>
      </c>
      <c r="F25" s="201"/>
      <c r="G25" s="202">
        <f>D25*E25</f>
        <v>1980000</v>
      </c>
      <c r="H25" s="272"/>
      <c r="J25" s="194">
        <v>16</v>
      </c>
      <c r="K25" s="209" t="s">
        <v>349</v>
      </c>
      <c r="L25" s="210" t="s">
        <v>333</v>
      </c>
      <c r="M25" s="215">
        <v>120</v>
      </c>
      <c r="N25" s="210"/>
      <c r="O25" s="198">
        <f t="shared" si="1"/>
        <v>0</v>
      </c>
    </row>
    <row r="26" spans="1:15" x14ac:dyDescent="0.25">
      <c r="A26" s="357">
        <v>16</v>
      </c>
      <c r="B26" s="354" t="s">
        <v>349</v>
      </c>
      <c r="C26" s="199" t="s">
        <v>333</v>
      </c>
      <c r="D26" s="199">
        <v>120</v>
      </c>
      <c r="E26" s="201">
        <v>16500</v>
      </c>
      <c r="F26" s="201"/>
      <c r="G26" s="202">
        <f>D26*E26</f>
        <v>1980000</v>
      </c>
      <c r="H26" s="272"/>
      <c r="J26" s="558"/>
      <c r="K26" s="218" t="s">
        <v>350</v>
      </c>
      <c r="L26" s="551"/>
      <c r="M26" s="551"/>
      <c r="N26" s="551"/>
      <c r="O26" s="198">
        <f t="shared" si="1"/>
        <v>120</v>
      </c>
    </row>
    <row r="27" spans="1:15" ht="17.25" thickBot="1" x14ac:dyDescent="0.3">
      <c r="A27" s="542"/>
      <c r="B27" s="200" t="s">
        <v>350</v>
      </c>
      <c r="C27" s="542"/>
      <c r="D27" s="542"/>
      <c r="E27" s="201">
        <v>0</v>
      </c>
      <c r="F27" s="201"/>
      <c r="G27" s="202"/>
      <c r="H27" s="543"/>
      <c r="J27" s="559"/>
      <c r="K27" s="209" t="s">
        <v>351</v>
      </c>
      <c r="L27" s="552"/>
      <c r="M27" s="552"/>
      <c r="N27" s="552"/>
      <c r="O27" s="198">
        <f t="shared" si="1"/>
        <v>0</v>
      </c>
    </row>
    <row r="28" spans="1:15" ht="17.25" thickBot="1" x14ac:dyDescent="0.3">
      <c r="A28" s="542"/>
      <c r="B28" s="200" t="s">
        <v>351</v>
      </c>
      <c r="C28" s="542"/>
      <c r="D28" s="542"/>
      <c r="E28" s="201">
        <v>0</v>
      </c>
      <c r="F28" s="201"/>
      <c r="G28" s="202"/>
      <c r="H28" s="543"/>
      <c r="J28" s="194" t="s">
        <v>352</v>
      </c>
      <c r="K28" s="209" t="s">
        <v>353</v>
      </c>
      <c r="L28" s="210" t="s">
        <v>333</v>
      </c>
      <c r="M28" s="215">
        <v>120</v>
      </c>
      <c r="N28" s="215"/>
      <c r="O28" s="198">
        <f t="shared" si="1"/>
        <v>-120</v>
      </c>
    </row>
    <row r="29" spans="1:15" x14ac:dyDescent="0.25">
      <c r="A29" s="199">
        <v>17</v>
      </c>
      <c r="B29" s="354" t="s">
        <v>353</v>
      </c>
      <c r="C29" s="199" t="s">
        <v>333</v>
      </c>
      <c r="D29" s="199">
        <v>120</v>
      </c>
      <c r="E29" s="201">
        <v>5500</v>
      </c>
      <c r="F29" s="201"/>
      <c r="G29" s="202">
        <f>D29*E29</f>
        <v>660000</v>
      </c>
      <c r="H29" s="272"/>
      <c r="J29" s="558"/>
      <c r="K29" s="218" t="s">
        <v>354</v>
      </c>
      <c r="L29" s="551"/>
      <c r="M29" s="551"/>
      <c r="N29" s="551"/>
      <c r="O29" s="198">
        <f t="shared" si="1"/>
        <v>120</v>
      </c>
    </row>
    <row r="30" spans="1:15" ht="17.25" thickBot="1" x14ac:dyDescent="0.3">
      <c r="A30" s="542"/>
      <c r="B30" s="200" t="s">
        <v>354</v>
      </c>
      <c r="C30" s="542"/>
      <c r="D30" s="542"/>
      <c r="E30" s="201">
        <v>0</v>
      </c>
      <c r="F30" s="201"/>
      <c r="G30" s="202"/>
      <c r="H30" s="543"/>
      <c r="J30" s="559"/>
      <c r="K30" s="209" t="s">
        <v>350</v>
      </c>
      <c r="L30" s="552"/>
      <c r="M30" s="552"/>
      <c r="N30" s="552"/>
      <c r="O30" s="198">
        <f t="shared" si="1"/>
        <v>0</v>
      </c>
    </row>
    <row r="31" spans="1:15" ht="17.25" thickBot="1" x14ac:dyDescent="0.3">
      <c r="A31" s="542"/>
      <c r="B31" s="200" t="s">
        <v>350</v>
      </c>
      <c r="C31" s="542"/>
      <c r="D31" s="542"/>
      <c r="E31" s="201">
        <v>0</v>
      </c>
      <c r="F31" s="201"/>
      <c r="G31" s="202"/>
      <c r="H31" s="543"/>
      <c r="J31" s="194">
        <v>18</v>
      </c>
      <c r="K31" s="209" t="s">
        <v>355</v>
      </c>
      <c r="L31" s="210" t="s">
        <v>333</v>
      </c>
      <c r="M31" s="215">
        <v>120</v>
      </c>
      <c r="N31" s="215"/>
      <c r="O31" s="198">
        <f t="shared" si="1"/>
        <v>-120</v>
      </c>
    </row>
    <row r="32" spans="1:15" x14ac:dyDescent="0.25">
      <c r="A32" s="199">
        <v>18</v>
      </c>
      <c r="B32" s="354" t="s">
        <v>355</v>
      </c>
      <c r="C32" s="199" t="s">
        <v>333</v>
      </c>
      <c r="D32" s="199">
        <v>120</v>
      </c>
      <c r="E32" s="201">
        <v>5500</v>
      </c>
      <c r="F32" s="201"/>
      <c r="G32" s="202">
        <f>D32*E32</f>
        <v>660000</v>
      </c>
      <c r="H32" s="272"/>
      <c r="J32" s="558"/>
      <c r="K32" s="218" t="s">
        <v>356</v>
      </c>
      <c r="L32" s="551"/>
      <c r="M32" s="551"/>
      <c r="N32" s="551"/>
      <c r="O32" s="198">
        <f t="shared" si="1"/>
        <v>120</v>
      </c>
    </row>
    <row r="33" spans="1:15" ht="17.25" thickBot="1" x14ac:dyDescent="0.3">
      <c r="A33" s="542"/>
      <c r="B33" s="200" t="s">
        <v>356</v>
      </c>
      <c r="C33" s="542"/>
      <c r="D33" s="542"/>
      <c r="E33" s="201">
        <v>0</v>
      </c>
      <c r="F33" s="201"/>
      <c r="G33" s="202"/>
      <c r="H33" s="543"/>
      <c r="J33" s="559"/>
      <c r="K33" s="209" t="s">
        <v>357</v>
      </c>
      <c r="L33" s="552"/>
      <c r="M33" s="552"/>
      <c r="N33" s="552"/>
      <c r="O33" s="198">
        <f t="shared" si="1"/>
        <v>0</v>
      </c>
    </row>
    <row r="34" spans="1:15" ht="17.25" thickBot="1" x14ac:dyDescent="0.3">
      <c r="A34" s="542"/>
      <c r="B34" s="200" t="s">
        <v>357</v>
      </c>
      <c r="C34" s="542"/>
      <c r="D34" s="542"/>
      <c r="E34" s="201">
        <v>0</v>
      </c>
      <c r="F34" s="201"/>
      <c r="G34" s="202"/>
      <c r="H34" s="543"/>
      <c r="J34" s="194">
        <v>19</v>
      </c>
      <c r="K34" s="209" t="s">
        <v>358</v>
      </c>
      <c r="L34" s="210" t="s">
        <v>333</v>
      </c>
      <c r="M34" s="215">
        <v>120</v>
      </c>
      <c r="N34" s="210"/>
      <c r="O34" s="198">
        <f t="shared" si="1"/>
        <v>-120</v>
      </c>
    </row>
    <row r="35" spans="1:15" s="198" customFormat="1" ht="33" x14ac:dyDescent="0.25">
      <c r="A35" s="203">
        <v>19</v>
      </c>
      <c r="B35" s="356" t="s">
        <v>358</v>
      </c>
      <c r="C35" s="203" t="s">
        <v>333</v>
      </c>
      <c r="D35" s="203">
        <v>120</v>
      </c>
      <c r="E35" s="205">
        <v>13200.000000000002</v>
      </c>
      <c r="F35" s="205"/>
      <c r="G35" s="206">
        <f>D35*E35</f>
        <v>1584000.0000000002</v>
      </c>
      <c r="H35" s="222"/>
      <c r="J35" s="558"/>
      <c r="K35" s="218" t="s">
        <v>359</v>
      </c>
      <c r="L35" s="551"/>
      <c r="M35" s="551"/>
      <c r="N35" s="551"/>
      <c r="O35" s="198">
        <f t="shared" si="1"/>
        <v>120</v>
      </c>
    </row>
    <row r="36" spans="1:15" ht="33.75" thickBot="1" x14ac:dyDescent="0.3">
      <c r="A36" s="542"/>
      <c r="B36" s="200" t="s">
        <v>359</v>
      </c>
      <c r="C36" s="542"/>
      <c r="D36" s="542"/>
      <c r="E36" s="201">
        <v>0</v>
      </c>
      <c r="F36" s="201"/>
      <c r="G36" s="202"/>
      <c r="H36" s="543"/>
      <c r="J36" s="559"/>
      <c r="K36" s="209" t="s">
        <v>360</v>
      </c>
      <c r="L36" s="552"/>
      <c r="M36" s="552"/>
      <c r="N36" s="552"/>
      <c r="O36" s="198">
        <f t="shared" si="1"/>
        <v>0</v>
      </c>
    </row>
    <row r="37" spans="1:15" ht="34.5" customHeight="1" thickBot="1" x14ac:dyDescent="0.3">
      <c r="A37" s="542"/>
      <c r="B37" s="200" t="s">
        <v>360</v>
      </c>
      <c r="C37" s="542"/>
      <c r="D37" s="542"/>
      <c r="E37" s="201">
        <v>0</v>
      </c>
      <c r="F37" s="201"/>
      <c r="G37" s="202"/>
      <c r="H37" s="543"/>
      <c r="J37" s="194" t="s">
        <v>361</v>
      </c>
      <c r="K37" s="209" t="s">
        <v>362</v>
      </c>
      <c r="L37" s="210" t="s">
        <v>333</v>
      </c>
      <c r="M37" s="215">
        <v>120</v>
      </c>
      <c r="N37" s="210"/>
      <c r="O37" s="198">
        <f t="shared" si="1"/>
        <v>-120</v>
      </c>
    </row>
    <row r="38" spans="1:15" s="198" customFormat="1" ht="17.25" thickBot="1" x14ac:dyDescent="0.3">
      <c r="A38" s="203">
        <v>20</v>
      </c>
      <c r="B38" s="356" t="s">
        <v>362</v>
      </c>
      <c r="C38" s="203" t="s">
        <v>333</v>
      </c>
      <c r="D38" s="203">
        <v>120</v>
      </c>
      <c r="E38" s="205">
        <v>22000</v>
      </c>
      <c r="F38" s="205"/>
      <c r="G38" s="206">
        <f>D38*E38</f>
        <v>2640000</v>
      </c>
      <c r="H38" s="222"/>
      <c r="J38" s="194"/>
      <c r="K38" s="209" t="s">
        <v>363</v>
      </c>
      <c r="L38" s="210" t="s">
        <v>333</v>
      </c>
      <c r="M38" s="215">
        <v>120</v>
      </c>
      <c r="N38" s="215"/>
      <c r="O38" s="198">
        <f t="shared" si="1"/>
        <v>0</v>
      </c>
    </row>
    <row r="39" spans="1:15" x14ac:dyDescent="0.25">
      <c r="A39" s="199"/>
      <c r="B39" s="208" t="s">
        <v>363</v>
      </c>
      <c r="C39" s="199" t="s">
        <v>333</v>
      </c>
      <c r="D39" s="199">
        <v>120</v>
      </c>
      <c r="E39" s="201">
        <v>5500</v>
      </c>
      <c r="F39" s="201"/>
      <c r="G39" s="202">
        <f>D39*E39</f>
        <v>660000</v>
      </c>
      <c r="H39" s="272"/>
      <c r="J39" s="558"/>
      <c r="K39" s="218" t="s">
        <v>364</v>
      </c>
      <c r="L39" s="551"/>
      <c r="M39" s="551"/>
      <c r="N39" s="551"/>
      <c r="O39" s="198">
        <f t="shared" si="1"/>
        <v>120</v>
      </c>
    </row>
    <row r="40" spans="1:15" ht="17.25" thickBot="1" x14ac:dyDescent="0.3">
      <c r="A40" s="542"/>
      <c r="B40" s="200" t="s">
        <v>364</v>
      </c>
      <c r="C40" s="542"/>
      <c r="D40" s="542"/>
      <c r="E40" s="201">
        <v>0</v>
      </c>
      <c r="F40" s="201"/>
      <c r="G40" s="202"/>
      <c r="H40" s="543"/>
      <c r="J40" s="559"/>
      <c r="K40" s="209" t="s">
        <v>365</v>
      </c>
      <c r="L40" s="552"/>
      <c r="M40" s="552"/>
      <c r="N40" s="552"/>
      <c r="O40" s="198">
        <f t="shared" si="1"/>
        <v>0</v>
      </c>
    </row>
    <row r="41" spans="1:15" ht="17.25" thickBot="1" x14ac:dyDescent="0.3">
      <c r="A41" s="542"/>
      <c r="B41" s="200" t="s">
        <v>365</v>
      </c>
      <c r="C41" s="542"/>
      <c r="D41" s="542"/>
      <c r="E41" s="201">
        <v>0</v>
      </c>
      <c r="F41" s="201"/>
      <c r="G41" s="202"/>
      <c r="H41" s="543"/>
      <c r="J41" s="194" t="s">
        <v>366</v>
      </c>
      <c r="K41" s="209" t="s">
        <v>367</v>
      </c>
      <c r="L41" s="210" t="s">
        <v>333</v>
      </c>
      <c r="M41" s="215">
        <v>10</v>
      </c>
      <c r="N41" s="210"/>
      <c r="O41" s="198">
        <f t="shared" si="1"/>
        <v>-10</v>
      </c>
    </row>
    <row r="42" spans="1:15" ht="17.25" thickBot="1" x14ac:dyDescent="0.3">
      <c r="A42" s="199">
        <v>21</v>
      </c>
      <c r="B42" s="208" t="s">
        <v>367</v>
      </c>
      <c r="C42" s="199" t="s">
        <v>333</v>
      </c>
      <c r="D42" s="199">
        <v>10</v>
      </c>
      <c r="E42" s="201">
        <v>16500</v>
      </c>
      <c r="F42" s="201"/>
      <c r="G42" s="202">
        <f>D42*E42</f>
        <v>165000</v>
      </c>
      <c r="H42" s="272"/>
      <c r="J42" s="194">
        <v>22</v>
      </c>
      <c r="K42" s="209" t="s">
        <v>368</v>
      </c>
      <c r="L42" s="210" t="s">
        <v>333</v>
      </c>
      <c r="M42" s="215">
        <v>30</v>
      </c>
      <c r="N42" s="210"/>
      <c r="O42" s="198">
        <f t="shared" si="1"/>
        <v>-20</v>
      </c>
    </row>
    <row r="43" spans="1:15" ht="33.75" thickBot="1" x14ac:dyDescent="0.3">
      <c r="A43" s="199">
        <v>22</v>
      </c>
      <c r="B43" s="208" t="s">
        <v>368</v>
      </c>
      <c r="C43" s="199" t="s">
        <v>333</v>
      </c>
      <c r="D43" s="199">
        <v>30</v>
      </c>
      <c r="E43" s="201">
        <v>11000</v>
      </c>
      <c r="F43" s="201"/>
      <c r="G43" s="202">
        <f>D43*E43</f>
        <v>330000</v>
      </c>
      <c r="H43" s="272"/>
      <c r="J43" s="194">
        <v>23</v>
      </c>
      <c r="K43" s="209" t="s">
        <v>369</v>
      </c>
      <c r="L43" s="210" t="s">
        <v>333</v>
      </c>
      <c r="M43" s="215">
        <v>4</v>
      </c>
      <c r="N43" s="210"/>
      <c r="O43" s="198">
        <f t="shared" si="1"/>
        <v>26</v>
      </c>
    </row>
    <row r="44" spans="1:15" ht="33.75" thickBot="1" x14ac:dyDescent="0.3">
      <c r="A44" s="199">
        <v>23</v>
      </c>
      <c r="B44" s="208" t="s">
        <v>369</v>
      </c>
      <c r="C44" s="199" t="s">
        <v>333</v>
      </c>
      <c r="D44" s="199">
        <v>4</v>
      </c>
      <c r="E44" s="201">
        <v>22000</v>
      </c>
      <c r="F44" s="201"/>
      <c r="G44" s="202">
        <f>D44*E44</f>
        <v>88000</v>
      </c>
      <c r="H44" s="272"/>
      <c r="J44" s="194">
        <v>24</v>
      </c>
      <c r="K44" s="209" t="s">
        <v>370</v>
      </c>
      <c r="L44" s="210" t="s">
        <v>333</v>
      </c>
      <c r="M44" s="215">
        <v>180</v>
      </c>
      <c r="N44" s="210"/>
      <c r="O44" s="198">
        <f t="shared" si="1"/>
        <v>-176</v>
      </c>
    </row>
    <row r="45" spans="1:15" ht="50.25" thickBot="1" x14ac:dyDescent="0.3">
      <c r="A45" s="199"/>
      <c r="B45" s="200" t="s">
        <v>371</v>
      </c>
      <c r="C45" s="199"/>
      <c r="D45" s="199"/>
      <c r="E45" s="201">
        <v>0</v>
      </c>
      <c r="F45" s="201"/>
      <c r="G45" s="202"/>
      <c r="H45" s="272"/>
      <c r="J45" s="194">
        <v>25</v>
      </c>
      <c r="K45" s="209" t="s">
        <v>372</v>
      </c>
      <c r="L45" s="210" t="s">
        <v>333</v>
      </c>
      <c r="M45" s="215">
        <v>180</v>
      </c>
      <c r="N45" s="215"/>
      <c r="O45" s="198">
        <f t="shared" si="1"/>
        <v>-180</v>
      </c>
    </row>
    <row r="46" spans="1:15" ht="33.75" thickBot="1" x14ac:dyDescent="0.3">
      <c r="A46" s="199">
        <v>24</v>
      </c>
      <c r="B46" s="208" t="s">
        <v>373</v>
      </c>
      <c r="C46" s="199" t="s">
        <v>333</v>
      </c>
      <c r="D46" s="199">
        <v>180</v>
      </c>
      <c r="E46" s="201">
        <v>11000</v>
      </c>
      <c r="F46" s="201"/>
      <c r="G46" s="202">
        <f>D46*E46</f>
        <v>1980000</v>
      </c>
      <c r="H46" s="272"/>
      <c r="J46" s="194">
        <v>26</v>
      </c>
      <c r="K46" s="209" t="s">
        <v>374</v>
      </c>
      <c r="L46" s="210" t="s">
        <v>327</v>
      </c>
      <c r="M46" s="215">
        <v>84</v>
      </c>
      <c r="N46" s="215"/>
      <c r="O46" s="198">
        <f t="shared" si="1"/>
        <v>96</v>
      </c>
    </row>
    <row r="47" spans="1:15" ht="17.25" thickBot="1" x14ac:dyDescent="0.3">
      <c r="A47" s="199"/>
      <c r="B47" s="200" t="s">
        <v>375</v>
      </c>
      <c r="C47" s="199"/>
      <c r="D47" s="199"/>
      <c r="E47" s="201">
        <v>0</v>
      </c>
      <c r="F47" s="201"/>
      <c r="G47" s="202"/>
      <c r="H47" s="272"/>
      <c r="J47" s="194">
        <v>27</v>
      </c>
      <c r="K47" s="209" t="s">
        <v>376</v>
      </c>
      <c r="L47" s="210" t="s">
        <v>333</v>
      </c>
      <c r="M47" s="215">
        <v>66</v>
      </c>
      <c r="N47" s="215"/>
      <c r="O47" s="198">
        <f t="shared" si="1"/>
        <v>-66</v>
      </c>
    </row>
    <row r="48" spans="1:15" ht="33.75" thickBot="1" x14ac:dyDescent="0.3">
      <c r="A48" s="199">
        <v>25</v>
      </c>
      <c r="B48" s="208" t="s">
        <v>377</v>
      </c>
      <c r="C48" s="199" t="s">
        <v>333</v>
      </c>
      <c r="D48" s="199">
        <v>180</v>
      </c>
      <c r="E48" s="201">
        <v>5500</v>
      </c>
      <c r="F48" s="201"/>
      <c r="G48" s="202">
        <f>D48*E48</f>
        <v>990000</v>
      </c>
      <c r="H48" s="272"/>
      <c r="J48" s="219"/>
      <c r="K48" s="216" t="s">
        <v>378</v>
      </c>
      <c r="L48" s="215"/>
      <c r="M48" s="215">
        <v>11</v>
      </c>
      <c r="N48" s="215"/>
      <c r="O48" s="198">
        <f t="shared" si="1"/>
        <v>169</v>
      </c>
    </row>
    <row r="49" spans="1:15" ht="17.25" thickBot="1" x14ac:dyDescent="0.3">
      <c r="A49" s="199"/>
      <c r="B49" s="200" t="s">
        <v>379</v>
      </c>
      <c r="C49" s="199"/>
      <c r="D49" s="199"/>
      <c r="E49" s="201">
        <v>0</v>
      </c>
      <c r="F49" s="201"/>
      <c r="G49" s="202"/>
      <c r="H49" s="272"/>
      <c r="J49" s="219"/>
      <c r="K49" s="216" t="s">
        <v>380</v>
      </c>
      <c r="L49" s="215"/>
      <c r="M49" s="215">
        <v>11</v>
      </c>
      <c r="N49" s="215"/>
      <c r="O49" s="198">
        <f t="shared" si="1"/>
        <v>-11</v>
      </c>
    </row>
    <row r="50" spans="1:15" ht="17.25" thickBot="1" x14ac:dyDescent="0.3">
      <c r="A50" s="199">
        <v>26</v>
      </c>
      <c r="B50" s="208" t="s">
        <v>374</v>
      </c>
      <c r="C50" s="199" t="s">
        <v>327</v>
      </c>
      <c r="D50" s="199">
        <v>84</v>
      </c>
      <c r="E50" s="201">
        <v>5500</v>
      </c>
      <c r="F50" s="201"/>
      <c r="G50" s="202">
        <f>D50*E50</f>
        <v>462000</v>
      </c>
      <c r="H50" s="272"/>
      <c r="J50" s="219"/>
      <c r="K50" s="216" t="s">
        <v>381</v>
      </c>
      <c r="L50" s="215"/>
      <c r="M50" s="215">
        <v>11</v>
      </c>
      <c r="N50" s="215"/>
      <c r="O50" s="198">
        <f t="shared" si="1"/>
        <v>73</v>
      </c>
    </row>
    <row r="51" spans="1:15" ht="33.75" thickBot="1" x14ac:dyDescent="0.3">
      <c r="A51" s="199">
        <v>27</v>
      </c>
      <c r="B51" s="208" t="s">
        <v>376</v>
      </c>
      <c r="C51" s="199" t="s">
        <v>333</v>
      </c>
      <c r="D51" s="199">
        <v>66</v>
      </c>
      <c r="E51" s="201">
        <v>22000</v>
      </c>
      <c r="F51" s="201"/>
      <c r="G51" s="202">
        <f>D51*E51</f>
        <v>1452000</v>
      </c>
      <c r="H51" s="272"/>
      <c r="J51" s="219"/>
      <c r="K51" s="216" t="s">
        <v>382</v>
      </c>
      <c r="L51" s="215"/>
      <c r="M51" s="215">
        <v>11</v>
      </c>
      <c r="N51" s="215"/>
      <c r="O51" s="198">
        <f t="shared" si="1"/>
        <v>55</v>
      </c>
    </row>
    <row r="52" spans="1:15" ht="33.75" thickBot="1" x14ac:dyDescent="0.3">
      <c r="A52" s="220"/>
      <c r="B52" s="217" t="s">
        <v>378</v>
      </c>
      <c r="C52" s="199"/>
      <c r="D52" s="199">
        <v>11</v>
      </c>
      <c r="E52" s="201">
        <v>0</v>
      </c>
      <c r="F52" s="201"/>
      <c r="G52" s="202"/>
      <c r="H52" s="272"/>
      <c r="J52" s="219"/>
      <c r="K52" s="216" t="s">
        <v>383</v>
      </c>
      <c r="L52" s="215"/>
      <c r="M52" s="215">
        <v>11</v>
      </c>
      <c r="N52" s="215"/>
      <c r="O52" s="198">
        <f t="shared" si="1"/>
        <v>0</v>
      </c>
    </row>
    <row r="53" spans="1:15" ht="17.25" thickBot="1" x14ac:dyDescent="0.3">
      <c r="A53" s="220"/>
      <c r="B53" s="217" t="s">
        <v>380</v>
      </c>
      <c r="C53" s="199"/>
      <c r="D53" s="199">
        <v>11</v>
      </c>
      <c r="E53" s="201">
        <v>0</v>
      </c>
      <c r="F53" s="201"/>
      <c r="G53" s="202"/>
      <c r="H53" s="272"/>
      <c r="J53" s="219"/>
      <c r="K53" s="216" t="s">
        <v>384</v>
      </c>
      <c r="L53" s="215"/>
      <c r="M53" s="215">
        <v>11</v>
      </c>
      <c r="N53" s="215"/>
      <c r="O53" s="198">
        <f t="shared" si="1"/>
        <v>0</v>
      </c>
    </row>
    <row r="54" spans="1:15" ht="17.25" thickBot="1" x14ac:dyDescent="0.3">
      <c r="A54" s="220"/>
      <c r="B54" s="217" t="s">
        <v>381</v>
      </c>
      <c r="C54" s="199"/>
      <c r="D54" s="199">
        <v>11</v>
      </c>
      <c r="E54" s="201">
        <v>0</v>
      </c>
      <c r="F54" s="201"/>
      <c r="G54" s="202"/>
      <c r="H54" s="272"/>
      <c r="J54" s="219">
        <v>28</v>
      </c>
      <c r="K54" s="209" t="s">
        <v>385</v>
      </c>
      <c r="L54" s="215" t="s">
        <v>68</v>
      </c>
      <c r="M54" s="215">
        <v>16</v>
      </c>
      <c r="N54" s="210"/>
      <c r="O54" s="198">
        <f t="shared" si="1"/>
        <v>-5</v>
      </c>
    </row>
    <row r="55" spans="1:15" x14ac:dyDescent="0.25">
      <c r="A55" s="220"/>
      <c r="B55" s="217" t="s">
        <v>382</v>
      </c>
      <c r="C55" s="199"/>
      <c r="D55" s="199">
        <v>11</v>
      </c>
      <c r="E55" s="201">
        <v>0</v>
      </c>
      <c r="F55" s="201"/>
      <c r="G55" s="202"/>
      <c r="H55" s="272"/>
      <c r="J55" s="544"/>
      <c r="K55" s="218" t="s">
        <v>386</v>
      </c>
      <c r="L55" s="551"/>
      <c r="M55" s="551"/>
      <c r="N55" s="555"/>
      <c r="O55" s="198">
        <f t="shared" si="1"/>
        <v>11</v>
      </c>
    </row>
    <row r="56" spans="1:15" ht="17.25" thickBot="1" x14ac:dyDescent="0.3">
      <c r="A56" s="220"/>
      <c r="B56" s="217" t="s">
        <v>383</v>
      </c>
      <c r="C56" s="199"/>
      <c r="D56" s="199">
        <v>11</v>
      </c>
      <c r="E56" s="201">
        <v>0</v>
      </c>
      <c r="F56" s="201"/>
      <c r="G56" s="202"/>
      <c r="H56" s="272"/>
      <c r="J56" s="545"/>
      <c r="K56" s="209" t="s">
        <v>387</v>
      </c>
      <c r="L56" s="552"/>
      <c r="M56" s="552"/>
      <c r="N56" s="557"/>
      <c r="O56" s="198">
        <f t="shared" si="1"/>
        <v>11</v>
      </c>
    </row>
    <row r="57" spans="1:15" ht="17.25" thickBot="1" x14ac:dyDescent="0.3">
      <c r="A57" s="220"/>
      <c r="B57" s="217" t="s">
        <v>384</v>
      </c>
      <c r="C57" s="199"/>
      <c r="D57" s="199">
        <v>11</v>
      </c>
      <c r="E57" s="201">
        <v>0</v>
      </c>
      <c r="F57" s="201"/>
      <c r="G57" s="202"/>
      <c r="H57" s="272"/>
      <c r="J57" s="219">
        <v>29</v>
      </c>
      <c r="K57" s="209" t="s">
        <v>388</v>
      </c>
      <c r="L57" s="210" t="s">
        <v>333</v>
      </c>
      <c r="M57" s="210">
        <v>40</v>
      </c>
      <c r="N57" s="210"/>
      <c r="O57" s="198">
        <f t="shared" si="1"/>
        <v>-29</v>
      </c>
    </row>
    <row r="58" spans="1:15" ht="17.25" thickBot="1" x14ac:dyDescent="0.3">
      <c r="A58" s="220">
        <v>28</v>
      </c>
      <c r="B58" s="208" t="s">
        <v>385</v>
      </c>
      <c r="C58" s="199" t="s">
        <v>68</v>
      </c>
      <c r="D58" s="199">
        <v>16</v>
      </c>
      <c r="E58" s="201">
        <v>55000.000000000007</v>
      </c>
      <c r="F58" s="201"/>
      <c r="G58" s="202">
        <f>D58*E58</f>
        <v>880000.00000000012</v>
      </c>
      <c r="H58" s="272"/>
      <c r="J58" s="219"/>
      <c r="K58" s="209" t="s">
        <v>389</v>
      </c>
      <c r="L58" s="215"/>
      <c r="M58" s="215"/>
      <c r="N58" s="215"/>
      <c r="O58" s="198">
        <f t="shared" si="1"/>
        <v>16</v>
      </c>
    </row>
    <row r="59" spans="1:15" ht="17.25" thickBot="1" x14ac:dyDescent="0.3">
      <c r="A59" s="541"/>
      <c r="B59" s="200" t="s">
        <v>386</v>
      </c>
      <c r="C59" s="542"/>
      <c r="D59" s="542"/>
      <c r="E59" s="201">
        <v>0</v>
      </c>
      <c r="F59" s="201"/>
      <c r="G59" s="202"/>
      <c r="H59" s="543"/>
      <c r="J59" s="219">
        <v>30</v>
      </c>
      <c r="K59" s="209" t="s">
        <v>390</v>
      </c>
      <c r="L59" s="210" t="s">
        <v>333</v>
      </c>
      <c r="M59" s="210">
        <v>40</v>
      </c>
      <c r="N59" s="210"/>
      <c r="O59" s="198">
        <f t="shared" si="1"/>
        <v>-40</v>
      </c>
    </row>
    <row r="60" spans="1:15" ht="17.25" thickBot="1" x14ac:dyDescent="0.3">
      <c r="A60" s="541"/>
      <c r="B60" s="200" t="s">
        <v>387</v>
      </c>
      <c r="C60" s="542"/>
      <c r="D60" s="542"/>
      <c r="E60" s="201">
        <v>0</v>
      </c>
      <c r="F60" s="201"/>
      <c r="G60" s="202"/>
      <c r="H60" s="543"/>
      <c r="J60" s="219"/>
      <c r="K60" s="209" t="s">
        <v>391</v>
      </c>
      <c r="L60" s="215"/>
      <c r="M60" s="215"/>
      <c r="N60" s="215"/>
      <c r="O60" s="198">
        <f t="shared" si="1"/>
        <v>0</v>
      </c>
    </row>
    <row r="61" spans="1:15" ht="17.25" thickBot="1" x14ac:dyDescent="0.3">
      <c r="A61" s="220">
        <v>29</v>
      </c>
      <c r="B61" s="208" t="s">
        <v>388</v>
      </c>
      <c r="C61" s="199" t="s">
        <v>333</v>
      </c>
      <c r="D61" s="199">
        <v>40</v>
      </c>
      <c r="E61" s="201">
        <v>77000</v>
      </c>
      <c r="F61" s="201"/>
      <c r="G61" s="202">
        <f>D61*E61</f>
        <v>3080000</v>
      </c>
      <c r="H61" s="272"/>
      <c r="J61" s="219">
        <v>31</v>
      </c>
      <c r="K61" s="209" t="s">
        <v>392</v>
      </c>
      <c r="L61" s="215" t="s">
        <v>393</v>
      </c>
      <c r="M61" s="210">
        <v>40</v>
      </c>
      <c r="N61" s="210"/>
      <c r="O61" s="198">
        <f t="shared" si="1"/>
        <v>0</v>
      </c>
    </row>
    <row r="62" spans="1:15" ht="17.25" thickBot="1" x14ac:dyDescent="0.3">
      <c r="A62" s="220"/>
      <c r="B62" s="200" t="s">
        <v>389</v>
      </c>
      <c r="C62" s="199"/>
      <c r="D62" s="199"/>
      <c r="E62" s="201">
        <v>0</v>
      </c>
      <c r="F62" s="201"/>
      <c r="G62" s="202"/>
      <c r="H62" s="272"/>
      <c r="J62" s="219"/>
      <c r="K62" s="209" t="s">
        <v>394</v>
      </c>
      <c r="L62" s="215"/>
      <c r="M62" s="215"/>
      <c r="N62" s="215"/>
      <c r="O62" s="198">
        <f t="shared" si="1"/>
        <v>0</v>
      </c>
    </row>
    <row r="63" spans="1:15" ht="17.25" thickBot="1" x14ac:dyDescent="0.3">
      <c r="A63" s="220">
        <v>30</v>
      </c>
      <c r="B63" s="208" t="s">
        <v>390</v>
      </c>
      <c r="C63" s="199" t="s">
        <v>333</v>
      </c>
      <c r="D63" s="199">
        <v>40</v>
      </c>
      <c r="E63" s="201">
        <v>55000.000000000007</v>
      </c>
      <c r="F63" s="201"/>
      <c r="G63" s="202">
        <f>D63*E63</f>
        <v>2200000.0000000005</v>
      </c>
      <c r="H63" s="272"/>
      <c r="J63" s="219" t="s">
        <v>395</v>
      </c>
      <c r="K63" s="209" t="s">
        <v>396</v>
      </c>
      <c r="L63" s="215" t="s">
        <v>291</v>
      </c>
      <c r="M63" s="210">
        <v>40</v>
      </c>
      <c r="N63" s="210"/>
      <c r="O63" s="198">
        <f t="shared" si="1"/>
        <v>0</v>
      </c>
    </row>
    <row r="64" spans="1:15" x14ac:dyDescent="0.25">
      <c r="A64" s="220"/>
      <c r="B64" s="200" t="s">
        <v>391</v>
      </c>
      <c r="C64" s="199"/>
      <c r="D64" s="199"/>
      <c r="E64" s="201">
        <v>0</v>
      </c>
      <c r="F64" s="201"/>
      <c r="G64" s="202"/>
      <c r="H64" s="272"/>
      <c r="J64" s="544"/>
      <c r="K64" s="218" t="s">
        <v>397</v>
      </c>
      <c r="L64" s="551"/>
      <c r="M64" s="551"/>
      <c r="N64" s="551"/>
      <c r="O64" s="198">
        <f t="shared" si="1"/>
        <v>0</v>
      </c>
    </row>
    <row r="65" spans="1:15" ht="17.25" thickBot="1" x14ac:dyDescent="0.3">
      <c r="A65" s="220">
        <v>31</v>
      </c>
      <c r="B65" s="208" t="s">
        <v>392</v>
      </c>
      <c r="C65" s="199" t="s">
        <v>393</v>
      </c>
      <c r="D65" s="199">
        <v>40</v>
      </c>
      <c r="E65" s="201">
        <v>11000</v>
      </c>
      <c r="F65" s="201"/>
      <c r="G65" s="202">
        <f>D65*E65</f>
        <v>440000</v>
      </c>
      <c r="H65" s="272"/>
      <c r="J65" s="545"/>
      <c r="K65" s="209" t="s">
        <v>398</v>
      </c>
      <c r="L65" s="552"/>
      <c r="M65" s="552"/>
      <c r="N65" s="552"/>
      <c r="O65" s="198">
        <f t="shared" si="1"/>
        <v>40</v>
      </c>
    </row>
    <row r="66" spans="1:15" ht="17.25" thickBot="1" x14ac:dyDescent="0.3">
      <c r="A66" s="220"/>
      <c r="B66" s="200" t="s">
        <v>394</v>
      </c>
      <c r="C66" s="199"/>
      <c r="D66" s="199"/>
      <c r="E66" s="201">
        <v>0</v>
      </c>
      <c r="F66" s="201"/>
      <c r="G66" s="202"/>
      <c r="H66" s="272"/>
      <c r="J66" s="219" t="s">
        <v>399</v>
      </c>
      <c r="K66" s="209" t="s">
        <v>400</v>
      </c>
      <c r="L66" s="215" t="s">
        <v>333</v>
      </c>
      <c r="M66" s="210">
        <v>40</v>
      </c>
      <c r="N66" s="210"/>
      <c r="O66" s="198">
        <f t="shared" si="1"/>
        <v>-40</v>
      </c>
    </row>
    <row r="67" spans="1:15" s="198" customFormat="1" ht="33" x14ac:dyDescent="0.25">
      <c r="A67" s="221">
        <v>32</v>
      </c>
      <c r="B67" s="211" t="s">
        <v>396</v>
      </c>
      <c r="C67" s="203" t="s">
        <v>291</v>
      </c>
      <c r="D67" s="203">
        <v>40</v>
      </c>
      <c r="E67" s="205">
        <v>22000</v>
      </c>
      <c r="F67" s="205"/>
      <c r="G67" s="206">
        <f>D67*E67</f>
        <v>880000</v>
      </c>
      <c r="H67" s="222"/>
      <c r="J67" s="544">
        <v>34</v>
      </c>
      <c r="K67" s="218" t="s">
        <v>401</v>
      </c>
      <c r="L67" s="551"/>
      <c r="M67" s="551"/>
      <c r="N67" s="551"/>
      <c r="O67" s="198">
        <f t="shared" si="1"/>
        <v>40</v>
      </c>
    </row>
    <row r="68" spans="1:15" x14ac:dyDescent="0.25">
      <c r="A68" s="541"/>
      <c r="B68" s="200" t="s">
        <v>397</v>
      </c>
      <c r="C68" s="542"/>
      <c r="D68" s="542"/>
      <c r="E68" s="201">
        <v>0</v>
      </c>
      <c r="F68" s="201"/>
      <c r="G68" s="202"/>
      <c r="H68" s="543"/>
      <c r="J68" s="553"/>
      <c r="K68" s="218" t="s">
        <v>402</v>
      </c>
      <c r="L68" s="554"/>
      <c r="M68" s="554"/>
      <c r="N68" s="554"/>
      <c r="O68" s="198">
        <f t="shared" si="1"/>
        <v>0</v>
      </c>
    </row>
    <row r="69" spans="1:15" ht="17.25" thickBot="1" x14ac:dyDescent="0.3">
      <c r="A69" s="541"/>
      <c r="B69" s="200" t="s">
        <v>398</v>
      </c>
      <c r="C69" s="542"/>
      <c r="D69" s="542"/>
      <c r="E69" s="201">
        <v>0</v>
      </c>
      <c r="F69" s="201"/>
      <c r="G69" s="202"/>
      <c r="H69" s="543"/>
      <c r="J69" s="545"/>
      <c r="K69" s="209" t="s">
        <v>403</v>
      </c>
      <c r="L69" s="552"/>
      <c r="M69" s="552"/>
      <c r="N69" s="552"/>
      <c r="O69" s="198">
        <f t="shared" si="1"/>
        <v>0</v>
      </c>
    </row>
    <row r="70" spans="1:15" ht="17.25" thickBot="1" x14ac:dyDescent="0.3">
      <c r="A70" s="220">
        <v>33</v>
      </c>
      <c r="B70" s="208" t="s">
        <v>400</v>
      </c>
      <c r="C70" s="199" t="s">
        <v>333</v>
      </c>
      <c r="D70" s="199">
        <v>40</v>
      </c>
      <c r="E70" s="201">
        <v>33000</v>
      </c>
      <c r="F70" s="201"/>
      <c r="G70" s="202">
        <f t="shared" ref="G70:G133" si="2">D70*E70</f>
        <v>1320000</v>
      </c>
      <c r="H70" s="272"/>
      <c r="J70" s="219">
        <v>35</v>
      </c>
      <c r="K70" s="209" t="s">
        <v>404</v>
      </c>
      <c r="L70" s="215" t="s">
        <v>405</v>
      </c>
      <c r="M70" s="210">
        <v>40</v>
      </c>
      <c r="N70" s="210"/>
      <c r="O70" s="198">
        <f t="shared" ref="O70:O133" si="3">D70-M70</f>
        <v>0</v>
      </c>
    </row>
    <row r="71" spans="1:15" s="198" customFormat="1" ht="17.25" thickBot="1" x14ac:dyDescent="0.3">
      <c r="A71" s="221">
        <v>34</v>
      </c>
      <c r="B71" s="211" t="s">
        <v>401</v>
      </c>
      <c r="C71" s="203" t="s">
        <v>405</v>
      </c>
      <c r="D71" s="203">
        <v>8</v>
      </c>
      <c r="E71" s="205">
        <v>13200.000000000002</v>
      </c>
      <c r="F71" s="205"/>
      <c r="G71" s="206">
        <f t="shared" si="2"/>
        <v>105600.00000000001</v>
      </c>
      <c r="H71" s="222"/>
      <c r="J71" s="219"/>
      <c r="K71" s="209" t="s">
        <v>406</v>
      </c>
      <c r="L71" s="215"/>
      <c r="M71" s="215"/>
      <c r="N71" s="215"/>
      <c r="O71" s="198">
        <f t="shared" si="3"/>
        <v>8</v>
      </c>
    </row>
    <row r="72" spans="1:15" ht="17.25" thickBot="1" x14ac:dyDescent="0.3">
      <c r="A72" s="541"/>
      <c r="B72" s="200" t="s">
        <v>407</v>
      </c>
      <c r="C72" s="542"/>
      <c r="D72" s="542"/>
      <c r="E72" s="201">
        <v>0</v>
      </c>
      <c r="F72" s="201"/>
      <c r="G72" s="202"/>
      <c r="H72" s="543"/>
      <c r="J72" s="219" t="s">
        <v>408</v>
      </c>
      <c r="K72" s="209" t="s">
        <v>409</v>
      </c>
      <c r="L72" s="215" t="s">
        <v>333</v>
      </c>
      <c r="M72" s="210">
        <v>40</v>
      </c>
      <c r="N72" s="210"/>
      <c r="O72" s="198">
        <f t="shared" si="3"/>
        <v>-40</v>
      </c>
    </row>
    <row r="73" spans="1:15" x14ac:dyDescent="0.25">
      <c r="A73" s="541"/>
      <c r="B73" s="200" t="s">
        <v>410</v>
      </c>
      <c r="C73" s="542"/>
      <c r="D73" s="542"/>
      <c r="E73" s="201">
        <v>0</v>
      </c>
      <c r="F73" s="201"/>
      <c r="G73" s="202"/>
      <c r="H73" s="543"/>
      <c r="J73" s="544">
        <v>37</v>
      </c>
      <c r="K73" s="218" t="s">
        <v>411</v>
      </c>
      <c r="L73" s="551" t="s">
        <v>405</v>
      </c>
      <c r="M73" s="555">
        <v>40</v>
      </c>
      <c r="N73" s="555"/>
      <c r="O73" s="198">
        <f t="shared" si="3"/>
        <v>-40</v>
      </c>
    </row>
    <row r="74" spans="1:15" s="198" customFormat="1" ht="33" x14ac:dyDescent="0.25">
      <c r="A74" s="221">
        <v>35</v>
      </c>
      <c r="B74" s="211" t="s">
        <v>404</v>
      </c>
      <c r="C74" s="203" t="s">
        <v>405</v>
      </c>
      <c r="D74" s="203">
        <v>40</v>
      </c>
      <c r="E74" s="205">
        <v>13200.000000000002</v>
      </c>
      <c r="F74" s="205"/>
      <c r="G74" s="206">
        <f t="shared" si="2"/>
        <v>528000.00000000012</v>
      </c>
      <c r="H74" s="222"/>
      <c r="J74" s="553"/>
      <c r="K74" s="218" t="s">
        <v>412</v>
      </c>
      <c r="L74" s="554"/>
      <c r="M74" s="556"/>
      <c r="N74" s="556"/>
      <c r="O74" s="198">
        <f t="shared" si="3"/>
        <v>40</v>
      </c>
    </row>
    <row r="75" spans="1:15" ht="17.25" thickBot="1" x14ac:dyDescent="0.3">
      <c r="A75" s="220"/>
      <c r="B75" s="200" t="s">
        <v>406</v>
      </c>
      <c r="C75" s="199"/>
      <c r="D75" s="199"/>
      <c r="E75" s="201">
        <v>0</v>
      </c>
      <c r="F75" s="201"/>
      <c r="G75" s="202"/>
      <c r="H75" s="272"/>
      <c r="J75" s="545"/>
      <c r="K75" s="209" t="s">
        <v>413</v>
      </c>
      <c r="L75" s="552"/>
      <c r="M75" s="557"/>
      <c r="N75" s="557"/>
      <c r="O75" s="198">
        <f t="shared" si="3"/>
        <v>0</v>
      </c>
    </row>
    <row r="76" spans="1:15" ht="17.25" thickBot="1" x14ac:dyDescent="0.3">
      <c r="A76" s="220">
        <v>36</v>
      </c>
      <c r="B76" s="208" t="s">
        <v>409</v>
      </c>
      <c r="C76" s="199" t="s">
        <v>333</v>
      </c>
      <c r="D76" s="199">
        <v>40</v>
      </c>
      <c r="E76" s="201">
        <v>7700.0000000000009</v>
      </c>
      <c r="F76" s="201"/>
      <c r="G76" s="202">
        <f t="shared" si="2"/>
        <v>308000.00000000006</v>
      </c>
      <c r="H76" s="272"/>
      <c r="J76" s="219">
        <v>38</v>
      </c>
      <c r="K76" s="209" t="s">
        <v>414</v>
      </c>
      <c r="L76" s="215" t="s">
        <v>333</v>
      </c>
      <c r="M76" s="210">
        <v>20</v>
      </c>
      <c r="N76" s="210"/>
      <c r="O76" s="198">
        <f t="shared" si="3"/>
        <v>20</v>
      </c>
    </row>
    <row r="77" spans="1:15" ht="33.75" thickBot="1" x14ac:dyDescent="0.3">
      <c r="A77" s="220">
        <v>37</v>
      </c>
      <c r="B77" s="208" t="s">
        <v>411</v>
      </c>
      <c r="C77" s="199" t="s">
        <v>405</v>
      </c>
      <c r="D77" s="199">
        <v>40</v>
      </c>
      <c r="E77" s="201">
        <v>5500</v>
      </c>
      <c r="F77" s="201"/>
      <c r="G77" s="202">
        <f t="shared" si="2"/>
        <v>220000</v>
      </c>
      <c r="H77" s="272"/>
      <c r="J77" s="219">
        <v>39</v>
      </c>
      <c r="K77" s="209" t="s">
        <v>415</v>
      </c>
      <c r="L77" s="215" t="s">
        <v>333</v>
      </c>
      <c r="M77" s="210">
        <v>40</v>
      </c>
      <c r="N77" s="210"/>
      <c r="O77" s="198">
        <f t="shared" si="3"/>
        <v>0</v>
      </c>
    </row>
    <row r="78" spans="1:15" ht="37.5" customHeight="1" thickBot="1" x14ac:dyDescent="0.3">
      <c r="A78" s="541"/>
      <c r="B78" s="200" t="s">
        <v>412</v>
      </c>
      <c r="C78" s="542"/>
      <c r="D78" s="542"/>
      <c r="E78" s="201">
        <v>0</v>
      </c>
      <c r="F78" s="201"/>
      <c r="G78" s="202"/>
      <c r="H78" s="543"/>
      <c r="J78" s="219">
        <v>40</v>
      </c>
      <c r="K78" s="209" t="s">
        <v>416</v>
      </c>
      <c r="L78" s="215" t="s">
        <v>417</v>
      </c>
      <c r="M78" s="210">
        <v>40</v>
      </c>
      <c r="N78" s="210"/>
      <c r="O78" s="198">
        <f t="shared" si="3"/>
        <v>-40</v>
      </c>
    </row>
    <row r="79" spans="1:15" ht="17.25" thickBot="1" x14ac:dyDescent="0.3">
      <c r="A79" s="541"/>
      <c r="B79" s="200" t="s">
        <v>413</v>
      </c>
      <c r="C79" s="542"/>
      <c r="D79" s="542"/>
      <c r="E79" s="201">
        <v>0</v>
      </c>
      <c r="F79" s="201"/>
      <c r="G79" s="202"/>
      <c r="H79" s="543"/>
      <c r="J79" s="219"/>
      <c r="K79" s="209" t="s">
        <v>418</v>
      </c>
      <c r="L79" s="215"/>
      <c r="M79" s="215"/>
      <c r="N79" s="215"/>
      <c r="O79" s="198">
        <f t="shared" si="3"/>
        <v>0</v>
      </c>
    </row>
    <row r="80" spans="1:15" ht="17.25" thickBot="1" x14ac:dyDescent="0.3">
      <c r="A80" s="220">
        <v>38</v>
      </c>
      <c r="B80" s="208" t="s">
        <v>414</v>
      </c>
      <c r="C80" s="199" t="s">
        <v>333</v>
      </c>
      <c r="D80" s="199">
        <v>20</v>
      </c>
      <c r="E80" s="201">
        <v>44000</v>
      </c>
      <c r="F80" s="201"/>
      <c r="G80" s="202">
        <f t="shared" si="2"/>
        <v>880000</v>
      </c>
      <c r="H80" s="272"/>
      <c r="J80" s="219" t="s">
        <v>419</v>
      </c>
      <c r="K80" s="209" t="s">
        <v>420</v>
      </c>
      <c r="L80" s="215" t="s">
        <v>333</v>
      </c>
      <c r="M80" s="210">
        <v>40</v>
      </c>
      <c r="N80" s="210"/>
      <c r="O80" s="198">
        <f t="shared" si="3"/>
        <v>-20</v>
      </c>
    </row>
    <row r="81" spans="1:15" x14ac:dyDescent="0.25">
      <c r="A81" s="220">
        <v>39</v>
      </c>
      <c r="B81" s="208" t="s">
        <v>415</v>
      </c>
      <c r="C81" s="199" t="s">
        <v>333</v>
      </c>
      <c r="D81" s="199">
        <v>40</v>
      </c>
      <c r="E81" s="201">
        <v>33000</v>
      </c>
      <c r="F81" s="201"/>
      <c r="G81" s="202">
        <f t="shared" si="2"/>
        <v>1320000</v>
      </c>
      <c r="H81" s="272"/>
      <c r="J81" s="544">
        <v>42</v>
      </c>
      <c r="K81" s="218" t="s">
        <v>421</v>
      </c>
      <c r="L81" s="551"/>
      <c r="M81" s="551" t="s">
        <v>422</v>
      </c>
      <c r="N81" s="551"/>
      <c r="O81" s="198">
        <f t="shared" si="3"/>
        <v>2</v>
      </c>
    </row>
    <row r="82" spans="1:15" x14ac:dyDescent="0.25">
      <c r="A82" s="220">
        <v>40</v>
      </c>
      <c r="B82" s="208" t="s">
        <v>416</v>
      </c>
      <c r="C82" s="199" t="s">
        <v>417</v>
      </c>
      <c r="D82" s="199">
        <v>40</v>
      </c>
      <c r="E82" s="201">
        <v>11000</v>
      </c>
      <c r="F82" s="201"/>
      <c r="G82" s="202">
        <f t="shared" si="2"/>
        <v>440000</v>
      </c>
      <c r="H82" s="272"/>
      <c r="J82" s="553"/>
      <c r="K82" s="218" t="s">
        <v>423</v>
      </c>
      <c r="L82" s="554"/>
      <c r="M82" s="554"/>
      <c r="N82" s="554"/>
      <c r="O82" s="198">
        <f t="shared" si="3"/>
        <v>40</v>
      </c>
    </row>
    <row r="83" spans="1:15" ht="17.25" thickBot="1" x14ac:dyDescent="0.3">
      <c r="A83" s="220"/>
      <c r="B83" s="200" t="s">
        <v>418</v>
      </c>
      <c r="C83" s="199"/>
      <c r="D83" s="199"/>
      <c r="E83" s="201">
        <v>0</v>
      </c>
      <c r="F83" s="201"/>
      <c r="G83" s="202"/>
      <c r="H83" s="272"/>
      <c r="J83" s="545"/>
      <c r="K83" s="209" t="s">
        <v>424</v>
      </c>
      <c r="L83" s="552"/>
      <c r="M83" s="552"/>
      <c r="N83" s="552"/>
      <c r="O83" s="198">
        <f t="shared" si="3"/>
        <v>0</v>
      </c>
    </row>
    <row r="84" spans="1:15" s="198" customFormat="1" ht="17.25" thickBot="1" x14ac:dyDescent="0.3">
      <c r="A84" s="221">
        <v>41</v>
      </c>
      <c r="B84" s="211" t="s">
        <v>420</v>
      </c>
      <c r="C84" s="203" t="s">
        <v>333</v>
      </c>
      <c r="D84" s="203">
        <v>40</v>
      </c>
      <c r="E84" s="205">
        <v>33000</v>
      </c>
      <c r="F84" s="205"/>
      <c r="G84" s="206">
        <f t="shared" si="2"/>
        <v>1320000</v>
      </c>
      <c r="H84" s="222"/>
      <c r="J84" s="219">
        <v>43</v>
      </c>
      <c r="K84" s="209" t="s">
        <v>425</v>
      </c>
      <c r="L84" s="215" t="s">
        <v>327</v>
      </c>
      <c r="M84" s="210">
        <v>40</v>
      </c>
      <c r="N84" s="215"/>
      <c r="O84" s="198">
        <f t="shared" si="3"/>
        <v>0</v>
      </c>
    </row>
    <row r="85" spans="1:15" x14ac:dyDescent="0.25">
      <c r="A85" s="220">
        <v>42</v>
      </c>
      <c r="B85" s="208" t="s">
        <v>421</v>
      </c>
      <c r="C85" s="199"/>
      <c r="D85" s="199">
        <v>38</v>
      </c>
      <c r="E85" s="201">
        <v>33000</v>
      </c>
      <c r="F85" s="201"/>
      <c r="G85" s="202">
        <f t="shared" si="2"/>
        <v>1254000</v>
      </c>
      <c r="H85" s="272"/>
      <c r="J85" s="544"/>
      <c r="K85" s="218" t="s">
        <v>426</v>
      </c>
      <c r="L85" s="551"/>
      <c r="M85" s="551"/>
      <c r="N85" s="551"/>
      <c r="O85" s="198">
        <f t="shared" si="3"/>
        <v>38</v>
      </c>
    </row>
    <row r="86" spans="1:15" ht="17.25" thickBot="1" x14ac:dyDescent="0.3">
      <c r="A86" s="541"/>
      <c r="B86" s="200" t="s">
        <v>423</v>
      </c>
      <c r="C86" s="542"/>
      <c r="D86" s="542"/>
      <c r="E86" s="201">
        <v>0</v>
      </c>
      <c r="F86" s="201"/>
      <c r="G86" s="202">
        <f t="shared" si="2"/>
        <v>0</v>
      </c>
      <c r="H86" s="543"/>
      <c r="J86" s="545"/>
      <c r="K86" s="209" t="s">
        <v>427</v>
      </c>
      <c r="L86" s="552"/>
      <c r="M86" s="552"/>
      <c r="N86" s="552"/>
      <c r="O86" s="198">
        <f t="shared" si="3"/>
        <v>0</v>
      </c>
    </row>
    <row r="87" spans="1:15" ht="17.25" thickBot="1" x14ac:dyDescent="0.3">
      <c r="A87" s="541"/>
      <c r="B87" s="200" t="s">
        <v>424</v>
      </c>
      <c r="C87" s="542"/>
      <c r="D87" s="542"/>
      <c r="E87" s="201">
        <v>0</v>
      </c>
      <c r="F87" s="201"/>
      <c r="G87" s="202">
        <f t="shared" si="2"/>
        <v>0</v>
      </c>
      <c r="H87" s="543"/>
      <c r="J87" s="219">
        <v>44</v>
      </c>
      <c r="K87" s="209" t="s">
        <v>428</v>
      </c>
      <c r="L87" s="215" t="s">
        <v>429</v>
      </c>
      <c r="M87" s="210">
        <v>40</v>
      </c>
      <c r="N87" s="215"/>
      <c r="O87" s="198">
        <f t="shared" si="3"/>
        <v>-40</v>
      </c>
    </row>
    <row r="88" spans="1:15" ht="17.25" thickBot="1" x14ac:dyDescent="0.3">
      <c r="A88" s="220">
        <v>43</v>
      </c>
      <c r="B88" s="208" t="s">
        <v>425</v>
      </c>
      <c r="C88" s="199" t="s">
        <v>327</v>
      </c>
      <c r="D88" s="199">
        <v>40</v>
      </c>
      <c r="E88" s="201">
        <v>55000.000000000007</v>
      </c>
      <c r="F88" s="201"/>
      <c r="G88" s="202">
        <f t="shared" si="2"/>
        <v>2200000.0000000005</v>
      </c>
      <c r="H88" s="272"/>
      <c r="J88" s="219"/>
      <c r="K88" s="209" t="s">
        <v>430</v>
      </c>
      <c r="L88" s="215" t="s">
        <v>405</v>
      </c>
      <c r="M88" s="210">
        <v>40</v>
      </c>
      <c r="N88" s="210"/>
      <c r="O88" s="198">
        <f t="shared" si="3"/>
        <v>0</v>
      </c>
    </row>
    <row r="89" spans="1:15" x14ac:dyDescent="0.25">
      <c r="A89" s="541"/>
      <c r="B89" s="200" t="s">
        <v>426</v>
      </c>
      <c r="C89" s="542"/>
      <c r="D89" s="542"/>
      <c r="E89" s="201">
        <v>0</v>
      </c>
      <c r="F89" s="201"/>
      <c r="G89" s="202"/>
      <c r="H89" s="543"/>
      <c r="J89" s="544">
        <v>45</v>
      </c>
      <c r="K89" s="218" t="s">
        <v>431</v>
      </c>
      <c r="L89" s="551" t="s">
        <v>327</v>
      </c>
      <c r="M89" s="555">
        <v>40</v>
      </c>
      <c r="N89" s="555"/>
      <c r="O89" s="198">
        <f t="shared" si="3"/>
        <v>-40</v>
      </c>
    </row>
    <row r="90" spans="1:15" ht="23.25" customHeight="1" thickBot="1" x14ac:dyDescent="0.3">
      <c r="A90" s="541"/>
      <c r="B90" s="200" t="s">
        <v>427</v>
      </c>
      <c r="C90" s="542"/>
      <c r="D90" s="542"/>
      <c r="E90" s="201">
        <v>0</v>
      </c>
      <c r="F90" s="201"/>
      <c r="G90" s="202"/>
      <c r="H90" s="543"/>
      <c r="J90" s="545"/>
      <c r="K90" s="209" t="s">
        <v>432</v>
      </c>
      <c r="L90" s="552"/>
      <c r="M90" s="557"/>
      <c r="N90" s="557"/>
      <c r="O90" s="198">
        <f t="shared" si="3"/>
        <v>0</v>
      </c>
    </row>
    <row r="91" spans="1:15" s="198" customFormat="1" ht="21" customHeight="1" thickBot="1" x14ac:dyDescent="0.3">
      <c r="A91" s="221">
        <v>44</v>
      </c>
      <c r="B91" s="211" t="s">
        <v>428</v>
      </c>
      <c r="C91" s="203" t="s">
        <v>429</v>
      </c>
      <c r="D91" s="203">
        <v>40</v>
      </c>
      <c r="E91" s="205">
        <v>16500</v>
      </c>
      <c r="F91" s="205"/>
      <c r="G91" s="206">
        <f t="shared" si="2"/>
        <v>660000</v>
      </c>
      <c r="H91" s="222"/>
      <c r="J91" s="219">
        <v>46</v>
      </c>
      <c r="K91" s="209" t="s">
        <v>433</v>
      </c>
      <c r="L91" s="215" t="s">
        <v>333</v>
      </c>
      <c r="M91" s="210">
        <v>40</v>
      </c>
      <c r="N91" s="215"/>
      <c r="O91" s="198">
        <f t="shared" si="3"/>
        <v>0</v>
      </c>
    </row>
    <row r="92" spans="1:15" ht="17.25" thickBot="1" x14ac:dyDescent="0.3">
      <c r="A92" s="220"/>
      <c r="B92" s="208" t="s">
        <v>430</v>
      </c>
      <c r="C92" s="199" t="s">
        <v>405</v>
      </c>
      <c r="D92" s="199">
        <v>40</v>
      </c>
      <c r="E92" s="201">
        <v>11000</v>
      </c>
      <c r="F92" s="201"/>
      <c r="G92" s="202">
        <f t="shared" si="2"/>
        <v>440000</v>
      </c>
      <c r="H92" s="272"/>
      <c r="J92" s="219"/>
      <c r="K92" s="209" t="s">
        <v>434</v>
      </c>
      <c r="L92" s="215"/>
      <c r="M92" s="215"/>
      <c r="N92" s="215"/>
      <c r="O92" s="198">
        <f t="shared" si="3"/>
        <v>40</v>
      </c>
    </row>
    <row r="93" spans="1:15" s="198" customFormat="1" ht="17.25" thickBot="1" x14ac:dyDescent="0.3">
      <c r="A93" s="221">
        <v>45</v>
      </c>
      <c r="B93" s="211" t="s">
        <v>431</v>
      </c>
      <c r="C93" s="203" t="s">
        <v>327</v>
      </c>
      <c r="D93" s="203">
        <v>40</v>
      </c>
      <c r="E93" s="205">
        <v>44000</v>
      </c>
      <c r="F93" s="205"/>
      <c r="G93" s="206">
        <f t="shared" si="2"/>
        <v>1760000</v>
      </c>
      <c r="H93" s="222"/>
      <c r="J93" s="219" t="s">
        <v>435</v>
      </c>
      <c r="K93" s="209" t="s">
        <v>436</v>
      </c>
      <c r="L93" s="215" t="s">
        <v>333</v>
      </c>
      <c r="M93" s="215">
        <v>14</v>
      </c>
      <c r="N93" s="210"/>
      <c r="O93" s="198">
        <f t="shared" si="3"/>
        <v>26</v>
      </c>
    </row>
    <row r="94" spans="1:15" ht="21" customHeight="1" thickBot="1" x14ac:dyDescent="0.3">
      <c r="A94" s="220"/>
      <c r="B94" s="200" t="s">
        <v>437</v>
      </c>
      <c r="C94" s="199"/>
      <c r="D94" s="199"/>
      <c r="E94" s="201">
        <v>0</v>
      </c>
      <c r="F94" s="201"/>
      <c r="G94" s="202"/>
      <c r="H94" s="272"/>
      <c r="J94" s="219">
        <v>48</v>
      </c>
      <c r="K94" s="209" t="s">
        <v>438</v>
      </c>
      <c r="L94" s="215" t="s">
        <v>405</v>
      </c>
      <c r="M94" s="215">
        <v>40</v>
      </c>
      <c r="N94" s="210"/>
      <c r="O94" s="198">
        <f t="shared" si="3"/>
        <v>-40</v>
      </c>
    </row>
    <row r="95" spans="1:15" ht="17.25" thickBot="1" x14ac:dyDescent="0.3">
      <c r="A95" s="220">
        <v>46</v>
      </c>
      <c r="B95" s="208" t="s">
        <v>433</v>
      </c>
      <c r="C95" s="199" t="s">
        <v>333</v>
      </c>
      <c r="D95" s="199">
        <v>40</v>
      </c>
      <c r="E95" s="201">
        <v>55000.000000000007</v>
      </c>
      <c r="F95" s="201"/>
      <c r="G95" s="202">
        <f t="shared" si="2"/>
        <v>2200000.0000000005</v>
      </c>
      <c r="H95" s="272"/>
      <c r="J95" s="219">
        <v>49</v>
      </c>
      <c r="K95" s="209" t="s">
        <v>439</v>
      </c>
      <c r="L95" s="215" t="s">
        <v>333</v>
      </c>
      <c r="M95" s="215">
        <v>7</v>
      </c>
      <c r="N95" s="210"/>
      <c r="O95" s="198">
        <f t="shared" si="3"/>
        <v>33</v>
      </c>
    </row>
    <row r="96" spans="1:15" ht="33.75" thickBot="1" x14ac:dyDescent="0.3">
      <c r="A96" s="220"/>
      <c r="B96" s="200" t="s">
        <v>434</v>
      </c>
      <c r="C96" s="199"/>
      <c r="D96" s="199"/>
      <c r="E96" s="201">
        <v>0</v>
      </c>
      <c r="F96" s="201"/>
      <c r="G96" s="202"/>
      <c r="H96" s="272"/>
      <c r="J96" s="219">
        <v>50</v>
      </c>
      <c r="K96" s="209" t="s">
        <v>440</v>
      </c>
      <c r="L96" s="215" t="s">
        <v>405</v>
      </c>
      <c r="M96" s="210">
        <v>40</v>
      </c>
      <c r="N96" s="210"/>
      <c r="O96" s="198">
        <f t="shared" si="3"/>
        <v>-40</v>
      </c>
    </row>
    <row r="97" spans="1:15" s="198" customFormat="1" ht="17.25" thickBot="1" x14ac:dyDescent="0.3">
      <c r="A97" s="221">
        <v>47</v>
      </c>
      <c r="B97" s="211" t="s">
        <v>436</v>
      </c>
      <c r="C97" s="203" t="s">
        <v>333</v>
      </c>
      <c r="D97" s="203">
        <v>14</v>
      </c>
      <c r="E97" s="205">
        <v>110000.00000000001</v>
      </c>
      <c r="F97" s="205"/>
      <c r="G97" s="206">
        <f t="shared" si="2"/>
        <v>1540000.0000000002</v>
      </c>
      <c r="H97" s="273"/>
      <c r="J97" s="219">
        <v>51</v>
      </c>
      <c r="K97" s="209" t="s">
        <v>441</v>
      </c>
      <c r="L97" s="215" t="s">
        <v>333</v>
      </c>
      <c r="M97" s="215">
        <v>7</v>
      </c>
      <c r="N97" s="210"/>
      <c r="O97" s="198">
        <f t="shared" si="3"/>
        <v>7</v>
      </c>
    </row>
    <row r="98" spans="1:15" s="198" customFormat="1" ht="17.25" thickBot="1" x14ac:dyDescent="0.3">
      <c r="A98" s="221">
        <v>48</v>
      </c>
      <c r="B98" s="211" t="s">
        <v>442</v>
      </c>
      <c r="C98" s="203" t="s">
        <v>405</v>
      </c>
      <c r="D98" s="203">
        <v>40</v>
      </c>
      <c r="E98" s="205">
        <v>13200.000000000002</v>
      </c>
      <c r="F98" s="205"/>
      <c r="G98" s="206">
        <f t="shared" si="2"/>
        <v>528000.00000000012</v>
      </c>
      <c r="H98" s="273"/>
      <c r="J98" s="219"/>
      <c r="K98" s="209" t="s">
        <v>443</v>
      </c>
      <c r="L98" s="215"/>
      <c r="M98" s="215"/>
      <c r="N98" s="215"/>
      <c r="O98" s="198">
        <f t="shared" si="3"/>
        <v>40</v>
      </c>
    </row>
    <row r="99" spans="1:15" ht="17.25" thickBot="1" x14ac:dyDescent="0.3">
      <c r="A99" s="220"/>
      <c r="B99" s="200" t="s">
        <v>444</v>
      </c>
      <c r="C99" s="199"/>
      <c r="D99" s="199"/>
      <c r="E99" s="201">
        <v>0</v>
      </c>
      <c r="F99" s="201"/>
      <c r="G99" s="202"/>
      <c r="H99" s="272"/>
      <c r="J99" s="219" t="s">
        <v>445</v>
      </c>
      <c r="K99" s="209" t="s">
        <v>446</v>
      </c>
      <c r="L99" s="215" t="s">
        <v>447</v>
      </c>
      <c r="M99" s="215">
        <v>40</v>
      </c>
      <c r="N99" s="210"/>
      <c r="O99" s="198">
        <f t="shared" si="3"/>
        <v>-40</v>
      </c>
    </row>
    <row r="100" spans="1:15" x14ac:dyDescent="0.25">
      <c r="A100" s="220">
        <v>49</v>
      </c>
      <c r="B100" s="208" t="s">
        <v>439</v>
      </c>
      <c r="C100" s="199" t="s">
        <v>333</v>
      </c>
      <c r="D100" s="199">
        <v>7</v>
      </c>
      <c r="E100" s="201">
        <v>495000.00000000006</v>
      </c>
      <c r="F100" s="201"/>
      <c r="G100" s="202">
        <f t="shared" si="2"/>
        <v>3465000.0000000005</v>
      </c>
      <c r="H100" s="272"/>
      <c r="J100" s="544">
        <v>53</v>
      </c>
      <c r="K100" s="218" t="s">
        <v>448</v>
      </c>
      <c r="L100" s="551" t="s">
        <v>333</v>
      </c>
      <c r="M100" s="551">
        <v>28</v>
      </c>
      <c r="N100" s="551"/>
      <c r="O100" s="198">
        <f t="shared" si="3"/>
        <v>-21</v>
      </c>
    </row>
    <row r="101" spans="1:15" ht="33.75" thickBot="1" x14ac:dyDescent="0.3">
      <c r="A101" s="220">
        <v>50</v>
      </c>
      <c r="B101" s="208" t="s">
        <v>440</v>
      </c>
      <c r="C101" s="199" t="s">
        <v>405</v>
      </c>
      <c r="D101" s="199">
        <v>40</v>
      </c>
      <c r="E101" s="201">
        <v>55000.000000000007</v>
      </c>
      <c r="F101" s="201"/>
      <c r="G101" s="202">
        <f t="shared" si="2"/>
        <v>2200000.0000000005</v>
      </c>
      <c r="H101" s="272"/>
      <c r="J101" s="545"/>
      <c r="K101" s="209" t="s">
        <v>449</v>
      </c>
      <c r="L101" s="552"/>
      <c r="M101" s="552"/>
      <c r="N101" s="552"/>
      <c r="O101" s="198">
        <f t="shared" si="3"/>
        <v>40</v>
      </c>
    </row>
    <row r="102" spans="1:15" s="198" customFormat="1" ht="33.75" thickBot="1" x14ac:dyDescent="0.3">
      <c r="A102" s="221">
        <v>51</v>
      </c>
      <c r="B102" s="211" t="s">
        <v>441</v>
      </c>
      <c r="C102" s="203" t="s">
        <v>333</v>
      </c>
      <c r="D102" s="203">
        <v>7</v>
      </c>
      <c r="E102" s="205">
        <v>495000.00000000006</v>
      </c>
      <c r="F102" s="205"/>
      <c r="G102" s="206">
        <f t="shared" si="2"/>
        <v>3465000.0000000005</v>
      </c>
      <c r="H102" s="222"/>
      <c r="J102" s="219">
        <v>54</v>
      </c>
      <c r="K102" s="209" t="s">
        <v>450</v>
      </c>
      <c r="L102" s="215" t="s">
        <v>333</v>
      </c>
      <c r="M102" s="215">
        <v>40</v>
      </c>
      <c r="N102" s="215"/>
      <c r="O102" s="198">
        <f t="shared" si="3"/>
        <v>-33</v>
      </c>
    </row>
    <row r="103" spans="1:15" ht="17.25" thickBot="1" x14ac:dyDescent="0.3">
      <c r="A103" s="220"/>
      <c r="B103" s="208" t="s">
        <v>451</v>
      </c>
      <c r="C103" s="199"/>
      <c r="D103" s="199"/>
      <c r="E103" s="201">
        <v>0</v>
      </c>
      <c r="F103" s="201"/>
      <c r="G103" s="202"/>
      <c r="H103" s="272"/>
      <c r="J103" s="219"/>
      <c r="K103" s="209" t="s">
        <v>452</v>
      </c>
      <c r="L103" s="215" t="s">
        <v>291</v>
      </c>
      <c r="M103" s="215">
        <v>40</v>
      </c>
      <c r="N103" s="215"/>
      <c r="O103" s="198">
        <f t="shared" si="3"/>
        <v>-40</v>
      </c>
    </row>
    <row r="104" spans="1:15" x14ac:dyDescent="0.25">
      <c r="A104" s="220">
        <v>52</v>
      </c>
      <c r="B104" s="208" t="s">
        <v>446</v>
      </c>
      <c r="C104" s="199" t="s">
        <v>447</v>
      </c>
      <c r="D104" s="199">
        <v>40</v>
      </c>
      <c r="E104" s="201">
        <v>11000</v>
      </c>
      <c r="F104" s="201"/>
      <c r="G104" s="202">
        <f t="shared" si="2"/>
        <v>440000</v>
      </c>
      <c r="H104" s="272"/>
      <c r="J104" s="544">
        <v>55</v>
      </c>
      <c r="K104" s="218" t="s">
        <v>453</v>
      </c>
      <c r="L104" s="551" t="s">
        <v>333</v>
      </c>
      <c r="M104" s="551">
        <v>7</v>
      </c>
      <c r="N104" s="555"/>
      <c r="O104" s="198">
        <f t="shared" si="3"/>
        <v>33</v>
      </c>
    </row>
    <row r="105" spans="1:15" x14ac:dyDescent="0.25">
      <c r="A105" s="220">
        <v>53</v>
      </c>
      <c r="B105" s="208" t="s">
        <v>448</v>
      </c>
      <c r="C105" s="199" t="s">
        <v>333</v>
      </c>
      <c r="D105" s="199">
        <v>28</v>
      </c>
      <c r="E105" s="201">
        <v>11000</v>
      </c>
      <c r="F105" s="201"/>
      <c r="G105" s="202">
        <f t="shared" si="2"/>
        <v>308000</v>
      </c>
      <c r="H105" s="272"/>
      <c r="J105" s="553"/>
      <c r="K105" s="218" t="s">
        <v>454</v>
      </c>
      <c r="L105" s="554"/>
      <c r="M105" s="554"/>
      <c r="N105" s="556"/>
      <c r="O105" s="198">
        <f t="shared" si="3"/>
        <v>28</v>
      </c>
    </row>
    <row r="106" spans="1:15" ht="33.75" thickBot="1" x14ac:dyDescent="0.3">
      <c r="A106" s="220"/>
      <c r="B106" s="200" t="s">
        <v>449</v>
      </c>
      <c r="C106" s="199"/>
      <c r="D106" s="199"/>
      <c r="E106" s="201">
        <v>0</v>
      </c>
      <c r="F106" s="201"/>
      <c r="G106" s="202"/>
      <c r="H106" s="272"/>
      <c r="J106" s="545"/>
      <c r="K106" s="209" t="s">
        <v>455</v>
      </c>
      <c r="L106" s="552"/>
      <c r="M106" s="552"/>
      <c r="N106" s="557"/>
      <c r="O106" s="198">
        <f t="shared" si="3"/>
        <v>0</v>
      </c>
    </row>
    <row r="107" spans="1:15" s="198" customFormat="1" ht="17.25" thickBot="1" x14ac:dyDescent="0.3">
      <c r="A107" s="221">
        <v>54</v>
      </c>
      <c r="B107" s="211" t="s">
        <v>450</v>
      </c>
      <c r="C107" s="203" t="s">
        <v>333</v>
      </c>
      <c r="D107" s="203">
        <v>40</v>
      </c>
      <c r="E107" s="205">
        <v>49500.000000000007</v>
      </c>
      <c r="F107" s="205"/>
      <c r="G107" s="206">
        <f t="shared" si="2"/>
        <v>1980000.0000000002</v>
      </c>
      <c r="H107" s="222"/>
      <c r="J107" s="219">
        <v>56</v>
      </c>
      <c r="K107" s="209" t="s">
        <v>456</v>
      </c>
      <c r="L107" s="215" t="s">
        <v>327</v>
      </c>
      <c r="M107" s="215">
        <v>40</v>
      </c>
      <c r="N107" s="210"/>
      <c r="O107" s="198">
        <f t="shared" si="3"/>
        <v>0</v>
      </c>
    </row>
    <row r="108" spans="1:15" s="198" customFormat="1" ht="33.75" thickBot="1" x14ac:dyDescent="0.3">
      <c r="A108" s="221"/>
      <c r="B108" s="211" t="s">
        <v>452</v>
      </c>
      <c r="C108" s="203" t="s">
        <v>291</v>
      </c>
      <c r="D108" s="203">
        <v>40</v>
      </c>
      <c r="E108" s="205">
        <v>22000</v>
      </c>
      <c r="F108" s="205"/>
      <c r="G108" s="206">
        <f t="shared" si="2"/>
        <v>880000</v>
      </c>
      <c r="H108" s="222"/>
      <c r="J108" s="219">
        <v>57</v>
      </c>
      <c r="K108" s="209" t="s">
        <v>457</v>
      </c>
      <c r="L108" s="215" t="s">
        <v>327</v>
      </c>
      <c r="M108" s="215">
        <v>40</v>
      </c>
      <c r="N108" s="210"/>
      <c r="O108" s="198">
        <f t="shared" si="3"/>
        <v>0</v>
      </c>
    </row>
    <row r="109" spans="1:15" x14ac:dyDescent="0.25">
      <c r="A109" s="220">
        <v>55</v>
      </c>
      <c r="B109" s="208" t="s">
        <v>453</v>
      </c>
      <c r="C109" s="199" t="s">
        <v>333</v>
      </c>
      <c r="D109" s="199">
        <v>7</v>
      </c>
      <c r="E109" s="201">
        <v>33000</v>
      </c>
      <c r="F109" s="201"/>
      <c r="G109" s="202">
        <f t="shared" si="2"/>
        <v>231000</v>
      </c>
      <c r="H109" s="272"/>
      <c r="J109" s="544">
        <v>58</v>
      </c>
      <c r="K109" s="218" t="s">
        <v>417</v>
      </c>
      <c r="L109" s="551" t="s">
        <v>333</v>
      </c>
      <c r="M109" s="551">
        <v>40</v>
      </c>
      <c r="N109" s="551"/>
      <c r="O109" s="198">
        <f t="shared" si="3"/>
        <v>-33</v>
      </c>
    </row>
    <row r="110" spans="1:15" ht="33.75" thickBot="1" x14ac:dyDescent="0.3">
      <c r="A110" s="541"/>
      <c r="B110" s="200" t="s">
        <v>454</v>
      </c>
      <c r="C110" s="542"/>
      <c r="D110" s="542"/>
      <c r="E110" s="201">
        <v>0</v>
      </c>
      <c r="F110" s="201"/>
      <c r="G110" s="202"/>
      <c r="H110" s="543"/>
      <c r="J110" s="545"/>
      <c r="K110" s="209" t="s">
        <v>458</v>
      </c>
      <c r="L110" s="552"/>
      <c r="M110" s="552"/>
      <c r="N110" s="552"/>
      <c r="O110" s="198">
        <f t="shared" si="3"/>
        <v>0</v>
      </c>
    </row>
    <row r="111" spans="1:15" ht="17.25" thickBot="1" x14ac:dyDescent="0.3">
      <c r="A111" s="541"/>
      <c r="B111" s="200" t="s">
        <v>455</v>
      </c>
      <c r="C111" s="542"/>
      <c r="D111" s="542"/>
      <c r="E111" s="201">
        <v>0</v>
      </c>
      <c r="F111" s="201"/>
      <c r="G111" s="202"/>
      <c r="H111" s="543"/>
      <c r="J111" s="219">
        <v>59</v>
      </c>
      <c r="K111" s="209" t="s">
        <v>459</v>
      </c>
      <c r="L111" s="215" t="s">
        <v>333</v>
      </c>
      <c r="M111" s="215">
        <v>7</v>
      </c>
      <c r="N111" s="210"/>
      <c r="O111" s="198">
        <f t="shared" si="3"/>
        <v>-7</v>
      </c>
    </row>
    <row r="112" spans="1:15" s="198" customFormat="1" ht="17.25" thickBot="1" x14ac:dyDescent="0.3">
      <c r="A112" s="221">
        <v>56</v>
      </c>
      <c r="B112" s="211" t="s">
        <v>456</v>
      </c>
      <c r="C112" s="203" t="s">
        <v>327</v>
      </c>
      <c r="D112" s="203">
        <v>40</v>
      </c>
      <c r="E112" s="205">
        <v>5500</v>
      </c>
      <c r="F112" s="205"/>
      <c r="G112" s="206">
        <f t="shared" si="2"/>
        <v>220000</v>
      </c>
      <c r="H112" s="222"/>
      <c r="J112" s="219">
        <v>60</v>
      </c>
      <c r="K112" s="209" t="s">
        <v>460</v>
      </c>
      <c r="L112" s="215" t="s">
        <v>333</v>
      </c>
      <c r="M112" s="215">
        <v>7</v>
      </c>
      <c r="N112" s="210"/>
      <c r="O112" s="198">
        <f t="shared" si="3"/>
        <v>33</v>
      </c>
    </row>
    <row r="113" spans="1:15" ht="17.25" thickBot="1" x14ac:dyDescent="0.3">
      <c r="A113" s="221">
        <v>57</v>
      </c>
      <c r="B113" s="208" t="s">
        <v>457</v>
      </c>
      <c r="C113" s="199" t="s">
        <v>327</v>
      </c>
      <c r="D113" s="199">
        <v>40</v>
      </c>
      <c r="E113" s="201">
        <v>33000</v>
      </c>
      <c r="F113" s="201"/>
      <c r="G113" s="202">
        <f t="shared" si="2"/>
        <v>1320000</v>
      </c>
      <c r="H113" s="272"/>
      <c r="J113" s="219">
        <v>61</v>
      </c>
      <c r="K113" s="209" t="s">
        <v>461</v>
      </c>
      <c r="L113" s="215" t="s">
        <v>405</v>
      </c>
      <c r="M113" s="215">
        <v>40</v>
      </c>
      <c r="N113" s="210"/>
      <c r="O113" s="198">
        <f t="shared" si="3"/>
        <v>0</v>
      </c>
    </row>
    <row r="114" spans="1:15" ht="17.25" thickBot="1" x14ac:dyDescent="0.3">
      <c r="A114" s="221">
        <v>58</v>
      </c>
      <c r="B114" s="208" t="s">
        <v>417</v>
      </c>
      <c r="C114" s="199" t="s">
        <v>333</v>
      </c>
      <c r="D114" s="199">
        <v>40</v>
      </c>
      <c r="E114" s="201">
        <v>55000.000000000007</v>
      </c>
      <c r="F114" s="201"/>
      <c r="G114" s="202">
        <f t="shared" si="2"/>
        <v>2200000.0000000005</v>
      </c>
      <c r="H114" s="272"/>
      <c r="J114" s="219">
        <v>62</v>
      </c>
      <c r="K114" s="209" t="s">
        <v>462</v>
      </c>
      <c r="L114" s="215" t="s">
        <v>405</v>
      </c>
      <c r="M114" s="215">
        <v>40</v>
      </c>
      <c r="N114" s="210"/>
      <c r="O114" s="198">
        <f t="shared" si="3"/>
        <v>0</v>
      </c>
    </row>
    <row r="115" spans="1:15" ht="17.25" thickBot="1" x14ac:dyDescent="0.3">
      <c r="A115" s="220"/>
      <c r="B115" s="200" t="s">
        <v>463</v>
      </c>
      <c r="C115" s="199"/>
      <c r="D115" s="199"/>
      <c r="E115" s="201">
        <v>0</v>
      </c>
      <c r="F115" s="201"/>
      <c r="G115" s="202"/>
      <c r="H115" s="272"/>
      <c r="J115" s="219"/>
      <c r="K115" s="209" t="s">
        <v>464</v>
      </c>
      <c r="L115" s="215"/>
      <c r="M115" s="215"/>
      <c r="N115" s="215"/>
      <c r="O115" s="198">
        <f t="shared" si="3"/>
        <v>0</v>
      </c>
    </row>
    <row r="116" spans="1:15" x14ac:dyDescent="0.25">
      <c r="A116" s="220">
        <v>59</v>
      </c>
      <c r="B116" s="208" t="s">
        <v>459</v>
      </c>
      <c r="C116" s="199" t="s">
        <v>333</v>
      </c>
      <c r="D116" s="199">
        <v>7</v>
      </c>
      <c r="E116" s="201">
        <v>33000</v>
      </c>
      <c r="F116" s="201"/>
      <c r="G116" s="202">
        <f t="shared" si="2"/>
        <v>231000</v>
      </c>
      <c r="H116" s="272"/>
      <c r="J116" s="544">
        <v>63</v>
      </c>
      <c r="K116" s="218" t="s">
        <v>465</v>
      </c>
      <c r="L116" s="551" t="s">
        <v>333</v>
      </c>
      <c r="M116" s="551">
        <v>40</v>
      </c>
      <c r="N116" s="551"/>
      <c r="O116" s="198">
        <f t="shared" si="3"/>
        <v>-33</v>
      </c>
    </row>
    <row r="117" spans="1:15" ht="33.75" thickBot="1" x14ac:dyDescent="0.3">
      <c r="A117" s="220">
        <v>60</v>
      </c>
      <c r="B117" s="208" t="s">
        <v>460</v>
      </c>
      <c r="C117" s="199" t="s">
        <v>333</v>
      </c>
      <c r="D117" s="199">
        <v>7</v>
      </c>
      <c r="E117" s="201">
        <v>22000</v>
      </c>
      <c r="F117" s="201"/>
      <c r="G117" s="202">
        <f t="shared" si="2"/>
        <v>154000</v>
      </c>
      <c r="H117" s="272"/>
      <c r="J117" s="545"/>
      <c r="K117" s="209" t="s">
        <v>466</v>
      </c>
      <c r="L117" s="552"/>
      <c r="M117" s="552"/>
      <c r="N117" s="552"/>
      <c r="O117" s="198">
        <f t="shared" si="3"/>
        <v>7</v>
      </c>
    </row>
    <row r="118" spans="1:15" ht="24" customHeight="1" thickBot="1" x14ac:dyDescent="0.3">
      <c r="A118" s="220">
        <v>61</v>
      </c>
      <c r="B118" s="208" t="s">
        <v>461</v>
      </c>
      <c r="C118" s="199" t="s">
        <v>405</v>
      </c>
      <c r="D118" s="199">
        <v>40</v>
      </c>
      <c r="E118" s="201">
        <v>11000</v>
      </c>
      <c r="F118" s="201"/>
      <c r="G118" s="202">
        <f t="shared" si="2"/>
        <v>440000</v>
      </c>
      <c r="H118" s="272"/>
      <c r="J118" s="219">
        <v>64</v>
      </c>
      <c r="K118" s="195" t="s">
        <v>467</v>
      </c>
      <c r="L118" s="196" t="s">
        <v>68</v>
      </c>
      <c r="M118" s="196">
        <v>64</v>
      </c>
      <c r="N118" s="223" t="s">
        <v>468</v>
      </c>
      <c r="O118" s="198">
        <f t="shared" si="3"/>
        <v>-24</v>
      </c>
    </row>
    <row r="119" spans="1:15" ht="22.5" customHeight="1" thickBot="1" x14ac:dyDescent="0.3">
      <c r="A119" s="220">
        <v>62</v>
      </c>
      <c r="B119" s="208" t="s">
        <v>462</v>
      </c>
      <c r="C119" s="199" t="s">
        <v>405</v>
      </c>
      <c r="D119" s="199">
        <v>40</v>
      </c>
      <c r="E119" s="201">
        <v>11000</v>
      </c>
      <c r="F119" s="201"/>
      <c r="G119" s="202">
        <f t="shared" si="2"/>
        <v>440000</v>
      </c>
      <c r="H119" s="272"/>
      <c r="J119" s="219"/>
      <c r="K119" s="223" t="s">
        <v>469</v>
      </c>
      <c r="L119" s="215"/>
      <c r="M119" s="224"/>
      <c r="N119" s="197"/>
      <c r="O119" s="198">
        <f t="shared" si="3"/>
        <v>40</v>
      </c>
    </row>
    <row r="120" spans="1:15" ht="17.25" thickBot="1" x14ac:dyDescent="0.3">
      <c r="A120" s="220"/>
      <c r="B120" s="200" t="s">
        <v>464</v>
      </c>
      <c r="C120" s="199"/>
      <c r="D120" s="199"/>
      <c r="E120" s="201">
        <v>0</v>
      </c>
      <c r="F120" s="201"/>
      <c r="G120" s="202"/>
      <c r="H120" s="272"/>
      <c r="J120" s="219">
        <v>65</v>
      </c>
      <c r="K120" s="209" t="s">
        <v>470</v>
      </c>
      <c r="L120" s="215" t="s">
        <v>471</v>
      </c>
      <c r="M120" s="197">
        <v>300</v>
      </c>
      <c r="N120" s="197"/>
      <c r="O120" s="198">
        <f t="shared" si="3"/>
        <v>-300</v>
      </c>
    </row>
    <row r="121" spans="1:15" s="198" customFormat="1" ht="17.25" thickBot="1" x14ac:dyDescent="0.3">
      <c r="A121" s="221">
        <v>63</v>
      </c>
      <c r="B121" s="211" t="s">
        <v>472</v>
      </c>
      <c r="C121" s="203" t="s">
        <v>333</v>
      </c>
      <c r="D121" s="203">
        <v>40</v>
      </c>
      <c r="E121" s="205">
        <v>55000.000000000007</v>
      </c>
      <c r="F121" s="205"/>
      <c r="G121" s="206">
        <f t="shared" si="2"/>
        <v>2200000.0000000005</v>
      </c>
      <c r="H121" s="222"/>
      <c r="J121" s="219">
        <v>66</v>
      </c>
      <c r="K121" s="209" t="s">
        <v>473</v>
      </c>
      <c r="L121" s="215" t="s">
        <v>471</v>
      </c>
      <c r="M121" s="197">
        <v>300</v>
      </c>
      <c r="N121" s="197"/>
      <c r="O121" s="198">
        <f t="shared" si="3"/>
        <v>-260</v>
      </c>
    </row>
    <row r="122" spans="1:15" ht="25.5" customHeight="1" thickBot="1" x14ac:dyDescent="0.3">
      <c r="A122" s="220"/>
      <c r="B122" s="200" t="s">
        <v>466</v>
      </c>
      <c r="C122" s="199" t="s">
        <v>307</v>
      </c>
      <c r="D122" s="199">
        <v>1</v>
      </c>
      <c r="E122" s="201">
        <v>220000.00000000003</v>
      </c>
      <c r="F122" s="201"/>
      <c r="G122" s="202">
        <f t="shared" si="2"/>
        <v>220000.00000000003</v>
      </c>
      <c r="H122" s="272"/>
      <c r="J122" s="219">
        <v>67</v>
      </c>
      <c r="K122" s="209" t="s">
        <v>474</v>
      </c>
      <c r="L122" s="197" t="s">
        <v>475</v>
      </c>
      <c r="M122" s="197">
        <v>48</v>
      </c>
      <c r="N122" s="209" t="s">
        <v>476</v>
      </c>
      <c r="O122" s="198">
        <f t="shared" si="3"/>
        <v>-47</v>
      </c>
    </row>
    <row r="123" spans="1:15" ht="51" customHeight="1" thickBot="1" x14ac:dyDescent="0.3">
      <c r="A123" s="225">
        <v>64</v>
      </c>
      <c r="B123" s="226" t="s">
        <v>467</v>
      </c>
      <c r="C123" s="227" t="s">
        <v>68</v>
      </c>
      <c r="D123" s="227">
        <v>64</v>
      </c>
      <c r="E123" s="228">
        <v>1100000</v>
      </c>
      <c r="F123" s="228"/>
      <c r="G123" s="229">
        <f t="shared" si="2"/>
        <v>70400000</v>
      </c>
      <c r="H123" s="274" t="s">
        <v>468</v>
      </c>
      <c r="J123" s="219">
        <v>68</v>
      </c>
      <c r="K123" s="209" t="s">
        <v>477</v>
      </c>
      <c r="L123" s="197" t="s">
        <v>327</v>
      </c>
      <c r="M123" s="197">
        <v>48</v>
      </c>
      <c r="N123" s="209" t="s">
        <v>476</v>
      </c>
      <c r="O123" s="198">
        <f t="shared" si="3"/>
        <v>16</v>
      </c>
    </row>
    <row r="124" spans="1:15" ht="37.5" customHeight="1" thickBot="1" x14ac:dyDescent="0.3">
      <c r="A124" s="186"/>
      <c r="B124" s="185" t="s">
        <v>469</v>
      </c>
      <c r="C124" s="230"/>
      <c r="D124" s="231"/>
      <c r="E124" s="232">
        <v>0</v>
      </c>
      <c r="F124" s="232"/>
      <c r="G124" s="233"/>
      <c r="H124" s="275"/>
      <c r="J124" s="219">
        <v>69</v>
      </c>
      <c r="K124" s="209" t="s">
        <v>478</v>
      </c>
      <c r="L124" s="197" t="s">
        <v>327</v>
      </c>
      <c r="M124" s="197">
        <v>48</v>
      </c>
      <c r="N124" s="209" t="s">
        <v>476</v>
      </c>
      <c r="O124" s="198">
        <f t="shared" si="3"/>
        <v>-48</v>
      </c>
    </row>
    <row r="125" spans="1:15" ht="26.25" customHeight="1" thickBot="1" x14ac:dyDescent="0.3">
      <c r="A125" s="234">
        <v>65</v>
      </c>
      <c r="B125" s="235" t="s">
        <v>479</v>
      </c>
      <c r="C125" s="236" t="s">
        <v>471</v>
      </c>
      <c r="D125" s="234">
        <v>300</v>
      </c>
      <c r="E125" s="237">
        <v>25300.000000000004</v>
      </c>
      <c r="F125" s="237"/>
      <c r="G125" s="238">
        <f t="shared" si="2"/>
        <v>7590000.0000000009</v>
      </c>
      <c r="H125" s="276"/>
      <c r="J125" s="219">
        <v>70</v>
      </c>
      <c r="K125" s="209" t="s">
        <v>480</v>
      </c>
      <c r="L125" s="197" t="s">
        <v>327</v>
      </c>
      <c r="M125" s="197">
        <v>12</v>
      </c>
      <c r="N125" s="209" t="s">
        <v>481</v>
      </c>
      <c r="O125" s="198">
        <f t="shared" si="3"/>
        <v>288</v>
      </c>
    </row>
    <row r="126" spans="1:15" ht="26.25" customHeight="1" thickBot="1" x14ac:dyDescent="0.3">
      <c r="A126" s="234">
        <v>66</v>
      </c>
      <c r="B126" s="200" t="s">
        <v>482</v>
      </c>
      <c r="C126" s="199" t="s">
        <v>471</v>
      </c>
      <c r="D126" s="220">
        <v>300</v>
      </c>
      <c r="E126" s="201">
        <v>19800</v>
      </c>
      <c r="F126" s="201"/>
      <c r="G126" s="202">
        <f t="shared" si="2"/>
        <v>5940000</v>
      </c>
      <c r="H126" s="272"/>
      <c r="J126" s="219">
        <v>71</v>
      </c>
      <c r="K126" s="209" t="s">
        <v>483</v>
      </c>
      <c r="L126" s="197" t="s">
        <v>327</v>
      </c>
      <c r="M126" s="197">
        <v>12</v>
      </c>
      <c r="N126" s="209" t="s">
        <v>481</v>
      </c>
      <c r="O126" s="198">
        <f t="shared" si="3"/>
        <v>288</v>
      </c>
    </row>
    <row r="127" spans="1:15" ht="32.25" customHeight="1" thickBot="1" x14ac:dyDescent="0.3">
      <c r="A127" s="234">
        <v>67</v>
      </c>
      <c r="B127" s="200" t="s">
        <v>484</v>
      </c>
      <c r="C127" s="220" t="s">
        <v>475</v>
      </c>
      <c r="D127" s="220">
        <v>48</v>
      </c>
      <c r="E127" s="239">
        <v>314050</v>
      </c>
      <c r="F127" s="239">
        <f>E127*110%</f>
        <v>345455</v>
      </c>
      <c r="G127" s="202">
        <f>D127*E127</f>
        <v>15074400</v>
      </c>
      <c r="H127" s="272" t="s">
        <v>476</v>
      </c>
      <c r="I127" s="240">
        <f>ROUNDUP(E127,-2)</f>
        <v>314100</v>
      </c>
      <c r="J127" s="219">
        <v>72</v>
      </c>
      <c r="K127" s="209" t="s">
        <v>485</v>
      </c>
      <c r="L127" s="215" t="s">
        <v>486</v>
      </c>
      <c r="M127" s="197">
        <v>48</v>
      </c>
      <c r="N127" s="209" t="s">
        <v>476</v>
      </c>
      <c r="O127" s="198">
        <f t="shared" si="3"/>
        <v>0</v>
      </c>
    </row>
    <row r="128" spans="1:15" ht="30.75" customHeight="1" thickBot="1" x14ac:dyDescent="0.3">
      <c r="A128" s="234">
        <v>68</v>
      </c>
      <c r="B128" s="200" t="s">
        <v>478</v>
      </c>
      <c r="C128" s="220" t="s">
        <v>327</v>
      </c>
      <c r="D128" s="220">
        <v>48</v>
      </c>
      <c r="E128" s="239">
        <v>362450.00000000006</v>
      </c>
      <c r="F128" s="239">
        <f t="shared" ref="F128:F191" si="4">E128*110%</f>
        <v>398695.00000000012</v>
      </c>
      <c r="G128" s="202">
        <f t="shared" si="2"/>
        <v>17397600.000000004</v>
      </c>
      <c r="H128" s="272" t="s">
        <v>476</v>
      </c>
      <c r="I128" s="240">
        <f t="shared" ref="I128:I191" si="5">ROUNDUP(E128,-2)</f>
        <v>362500</v>
      </c>
      <c r="J128" s="219">
        <v>73</v>
      </c>
      <c r="K128" s="209" t="s">
        <v>487</v>
      </c>
      <c r="L128" s="197" t="s">
        <v>327</v>
      </c>
      <c r="M128" s="197">
        <v>12</v>
      </c>
      <c r="N128" s="209" t="s">
        <v>481</v>
      </c>
      <c r="O128" s="198">
        <f t="shared" si="3"/>
        <v>36</v>
      </c>
    </row>
    <row r="129" spans="1:15" ht="41.25" customHeight="1" thickBot="1" x14ac:dyDescent="0.3">
      <c r="A129" s="234">
        <v>69</v>
      </c>
      <c r="B129" s="200" t="s">
        <v>478</v>
      </c>
      <c r="C129" s="220" t="s">
        <v>327</v>
      </c>
      <c r="D129" s="220">
        <v>48</v>
      </c>
      <c r="E129" s="239">
        <v>362450.00000000006</v>
      </c>
      <c r="F129" s="239">
        <f t="shared" si="4"/>
        <v>398695.00000000012</v>
      </c>
      <c r="G129" s="202">
        <f t="shared" si="2"/>
        <v>17397600.000000004</v>
      </c>
      <c r="H129" s="272" t="s">
        <v>476</v>
      </c>
      <c r="I129" s="240">
        <f t="shared" si="5"/>
        <v>362500</v>
      </c>
      <c r="J129" s="219">
        <v>74</v>
      </c>
      <c r="K129" s="209" t="s">
        <v>488</v>
      </c>
      <c r="L129" s="197" t="s">
        <v>486</v>
      </c>
      <c r="M129" s="197">
        <v>48</v>
      </c>
      <c r="N129" s="209" t="s">
        <v>476</v>
      </c>
      <c r="O129" s="198">
        <f t="shared" si="3"/>
        <v>0</v>
      </c>
    </row>
    <row r="130" spans="1:15" ht="31.5" customHeight="1" thickBot="1" x14ac:dyDescent="0.3">
      <c r="A130" s="234">
        <v>70</v>
      </c>
      <c r="B130" s="200" t="s">
        <v>489</v>
      </c>
      <c r="C130" s="220" t="s">
        <v>327</v>
      </c>
      <c r="D130" s="220">
        <v>12</v>
      </c>
      <c r="E130" s="239">
        <v>314050</v>
      </c>
      <c r="F130" s="239">
        <f t="shared" si="4"/>
        <v>345455</v>
      </c>
      <c r="G130" s="202">
        <f t="shared" si="2"/>
        <v>3768600</v>
      </c>
      <c r="H130" s="272" t="s">
        <v>481</v>
      </c>
      <c r="I130" s="240">
        <f t="shared" si="5"/>
        <v>314100</v>
      </c>
      <c r="J130" s="219">
        <v>75</v>
      </c>
      <c r="K130" s="209" t="s">
        <v>487</v>
      </c>
      <c r="L130" s="197" t="s">
        <v>327</v>
      </c>
      <c r="M130" s="197">
        <v>12</v>
      </c>
      <c r="N130" s="209" t="s">
        <v>481</v>
      </c>
      <c r="O130" s="198">
        <f t="shared" si="3"/>
        <v>0</v>
      </c>
    </row>
    <row r="131" spans="1:15" ht="34.5" customHeight="1" thickBot="1" x14ac:dyDescent="0.3">
      <c r="A131" s="234">
        <v>71</v>
      </c>
      <c r="B131" s="200" t="s">
        <v>490</v>
      </c>
      <c r="C131" s="220" t="s">
        <v>327</v>
      </c>
      <c r="D131" s="220">
        <v>12</v>
      </c>
      <c r="E131" s="239">
        <v>289960</v>
      </c>
      <c r="F131" s="239">
        <f t="shared" si="4"/>
        <v>318956</v>
      </c>
      <c r="G131" s="202">
        <f t="shared" si="2"/>
        <v>3479520</v>
      </c>
      <c r="H131" s="272" t="s">
        <v>481</v>
      </c>
      <c r="I131" s="240">
        <f t="shared" si="5"/>
        <v>290000</v>
      </c>
      <c r="J131" s="219">
        <v>76</v>
      </c>
      <c r="K131" s="209" t="s">
        <v>491</v>
      </c>
      <c r="L131" s="215" t="s">
        <v>492</v>
      </c>
      <c r="M131" s="215">
        <v>30</v>
      </c>
      <c r="N131" s="209" t="s">
        <v>493</v>
      </c>
      <c r="O131" s="198">
        <f t="shared" si="3"/>
        <v>-18</v>
      </c>
    </row>
    <row r="132" spans="1:15" ht="17.25" thickBot="1" x14ac:dyDescent="0.3">
      <c r="A132" s="234">
        <v>72</v>
      </c>
      <c r="B132" s="200" t="s">
        <v>494</v>
      </c>
      <c r="C132" s="199" t="s">
        <v>486</v>
      </c>
      <c r="D132" s="220">
        <v>48</v>
      </c>
      <c r="E132" s="239">
        <v>644270</v>
      </c>
      <c r="F132" s="239">
        <f t="shared" si="4"/>
        <v>708697</v>
      </c>
      <c r="G132" s="202">
        <f t="shared" si="2"/>
        <v>30924960</v>
      </c>
      <c r="H132" s="272" t="s">
        <v>476</v>
      </c>
      <c r="I132" s="240">
        <f t="shared" si="5"/>
        <v>644300</v>
      </c>
      <c r="J132" s="219">
        <v>77</v>
      </c>
      <c r="K132" s="209" t="s">
        <v>495</v>
      </c>
      <c r="L132" s="197" t="s">
        <v>327</v>
      </c>
      <c r="M132" s="197">
        <v>2</v>
      </c>
      <c r="N132" s="209"/>
      <c r="O132" s="198">
        <f t="shared" si="3"/>
        <v>46</v>
      </c>
    </row>
    <row r="133" spans="1:15" ht="36.75" customHeight="1" thickBot="1" x14ac:dyDescent="0.3">
      <c r="A133" s="234">
        <v>73</v>
      </c>
      <c r="B133" s="200" t="s">
        <v>496</v>
      </c>
      <c r="C133" s="220" t="s">
        <v>327</v>
      </c>
      <c r="D133" s="220">
        <v>12</v>
      </c>
      <c r="E133" s="239">
        <v>289960</v>
      </c>
      <c r="F133" s="239">
        <f t="shared" si="4"/>
        <v>318956</v>
      </c>
      <c r="G133" s="202">
        <f t="shared" si="2"/>
        <v>3479520</v>
      </c>
      <c r="H133" s="272" t="s">
        <v>481</v>
      </c>
      <c r="I133" s="240">
        <f t="shared" si="5"/>
        <v>290000</v>
      </c>
      <c r="J133" s="219">
        <v>78</v>
      </c>
      <c r="K133" s="209" t="s">
        <v>497</v>
      </c>
      <c r="L133" s="197" t="s">
        <v>471</v>
      </c>
      <c r="M133" s="197">
        <v>120</v>
      </c>
      <c r="N133" s="209" t="s">
        <v>498</v>
      </c>
      <c r="O133" s="198">
        <f t="shared" si="3"/>
        <v>-108</v>
      </c>
    </row>
    <row r="134" spans="1:15" ht="29.25" customHeight="1" thickBot="1" x14ac:dyDescent="0.3">
      <c r="A134" s="234">
        <v>74</v>
      </c>
      <c r="B134" s="200" t="s">
        <v>499</v>
      </c>
      <c r="C134" s="220" t="s">
        <v>486</v>
      </c>
      <c r="D134" s="220">
        <v>48</v>
      </c>
      <c r="E134" s="239">
        <v>724790.00000000012</v>
      </c>
      <c r="F134" s="239">
        <f t="shared" si="4"/>
        <v>797269.00000000023</v>
      </c>
      <c r="G134" s="202">
        <f t="shared" ref="G134:G197" si="6">D134*E134</f>
        <v>34789920.000000007</v>
      </c>
      <c r="H134" s="272" t="s">
        <v>476</v>
      </c>
      <c r="I134" s="240">
        <f t="shared" si="5"/>
        <v>724800</v>
      </c>
      <c r="J134" s="219">
        <v>79</v>
      </c>
      <c r="K134" s="209" t="s">
        <v>500</v>
      </c>
      <c r="L134" s="215" t="s">
        <v>501</v>
      </c>
      <c r="M134" s="197">
        <v>12</v>
      </c>
      <c r="N134" s="209" t="s">
        <v>481</v>
      </c>
      <c r="O134" s="198">
        <f t="shared" ref="O134:O197" si="7">D134-M134</f>
        <v>36</v>
      </c>
    </row>
    <row r="135" spans="1:15" ht="17.25" thickBot="1" x14ac:dyDescent="0.3">
      <c r="A135" s="234">
        <v>75</v>
      </c>
      <c r="B135" s="200" t="s">
        <v>496</v>
      </c>
      <c r="C135" s="220" t="s">
        <v>327</v>
      </c>
      <c r="D135" s="220">
        <v>12</v>
      </c>
      <c r="E135" s="239">
        <v>289960</v>
      </c>
      <c r="F135" s="239">
        <f t="shared" si="4"/>
        <v>318956</v>
      </c>
      <c r="G135" s="202">
        <f t="shared" si="6"/>
        <v>3479520</v>
      </c>
      <c r="H135" s="272" t="s">
        <v>481</v>
      </c>
      <c r="I135" s="240">
        <f t="shared" si="5"/>
        <v>290000</v>
      </c>
      <c r="J135" s="219">
        <v>80</v>
      </c>
      <c r="K135" s="209" t="s">
        <v>502</v>
      </c>
      <c r="L135" s="197" t="s">
        <v>503</v>
      </c>
      <c r="M135" s="197">
        <v>2</v>
      </c>
      <c r="N135" s="209"/>
      <c r="O135" s="198">
        <f t="shared" si="7"/>
        <v>10</v>
      </c>
    </row>
    <row r="136" spans="1:15" ht="46.5" customHeight="1" thickBot="1" x14ac:dyDescent="0.3">
      <c r="A136" s="234">
        <v>76</v>
      </c>
      <c r="B136" s="200" t="s">
        <v>504</v>
      </c>
      <c r="C136" s="199" t="s">
        <v>492</v>
      </c>
      <c r="D136" s="199">
        <v>30</v>
      </c>
      <c r="E136" s="239">
        <v>563750</v>
      </c>
      <c r="F136" s="239">
        <f t="shared" si="4"/>
        <v>620125</v>
      </c>
      <c r="G136" s="202">
        <f t="shared" si="6"/>
        <v>16912500</v>
      </c>
      <c r="H136" s="272" t="s">
        <v>493</v>
      </c>
      <c r="I136" s="240">
        <f t="shared" si="5"/>
        <v>563800</v>
      </c>
      <c r="J136" s="219">
        <v>81</v>
      </c>
      <c r="K136" s="209" t="s">
        <v>505</v>
      </c>
      <c r="L136" s="215" t="s">
        <v>475</v>
      </c>
      <c r="M136" s="197">
        <v>12</v>
      </c>
      <c r="N136" s="209" t="s">
        <v>481</v>
      </c>
      <c r="O136" s="198">
        <f t="shared" si="7"/>
        <v>18</v>
      </c>
    </row>
    <row r="137" spans="1:15" ht="30" customHeight="1" thickBot="1" x14ac:dyDescent="0.3">
      <c r="A137" s="234">
        <v>77</v>
      </c>
      <c r="B137" s="200" t="s">
        <v>495</v>
      </c>
      <c r="C137" s="220" t="s">
        <v>327</v>
      </c>
      <c r="D137" s="220">
        <v>2</v>
      </c>
      <c r="E137" s="239">
        <v>402710.00000000006</v>
      </c>
      <c r="F137" s="239">
        <f t="shared" si="4"/>
        <v>442981.00000000012</v>
      </c>
      <c r="G137" s="202">
        <f t="shared" si="6"/>
        <v>805420.00000000012</v>
      </c>
      <c r="H137" s="272"/>
      <c r="I137" s="240">
        <f t="shared" si="5"/>
        <v>402800</v>
      </c>
      <c r="J137" s="219">
        <v>82</v>
      </c>
      <c r="K137" s="209" t="s">
        <v>506</v>
      </c>
      <c r="L137" s="215" t="s">
        <v>471</v>
      </c>
      <c r="M137" s="197">
        <v>12</v>
      </c>
      <c r="N137" s="209" t="s">
        <v>481</v>
      </c>
      <c r="O137" s="198">
        <f t="shared" si="7"/>
        <v>-10</v>
      </c>
    </row>
    <row r="138" spans="1:15" ht="33.75" thickBot="1" x14ac:dyDescent="0.3">
      <c r="A138" s="234">
        <v>78</v>
      </c>
      <c r="B138" s="200" t="s">
        <v>507</v>
      </c>
      <c r="C138" s="220" t="s">
        <v>471</v>
      </c>
      <c r="D138" s="220">
        <v>120</v>
      </c>
      <c r="E138" s="239">
        <v>193270.00000000003</v>
      </c>
      <c r="F138" s="239">
        <f t="shared" si="4"/>
        <v>212597.00000000006</v>
      </c>
      <c r="G138" s="202">
        <f t="shared" si="6"/>
        <v>23192400.000000004</v>
      </c>
      <c r="H138" s="272" t="s">
        <v>498</v>
      </c>
      <c r="I138" s="240">
        <f t="shared" si="5"/>
        <v>193300</v>
      </c>
      <c r="J138" s="219">
        <v>83</v>
      </c>
      <c r="K138" s="209" t="s">
        <v>508</v>
      </c>
      <c r="L138" s="215" t="s">
        <v>509</v>
      </c>
      <c r="M138" s="197">
        <v>24</v>
      </c>
      <c r="N138" s="197"/>
      <c r="O138" s="198">
        <f t="shared" si="7"/>
        <v>96</v>
      </c>
    </row>
    <row r="139" spans="1:15" ht="38.25" customHeight="1" thickBot="1" x14ac:dyDescent="0.3">
      <c r="A139" s="234">
        <v>79</v>
      </c>
      <c r="B139" s="200" t="s">
        <v>500</v>
      </c>
      <c r="C139" s="199" t="s">
        <v>501</v>
      </c>
      <c r="D139" s="220">
        <v>12</v>
      </c>
      <c r="E139" s="239">
        <v>241670.00000000003</v>
      </c>
      <c r="F139" s="239">
        <f t="shared" si="4"/>
        <v>265837.00000000006</v>
      </c>
      <c r="G139" s="202">
        <f t="shared" si="6"/>
        <v>2900040.0000000005</v>
      </c>
      <c r="H139" s="272" t="s">
        <v>481</v>
      </c>
      <c r="I139" s="240">
        <f t="shared" si="5"/>
        <v>241700</v>
      </c>
      <c r="J139" s="219">
        <v>84</v>
      </c>
      <c r="K139" s="209" t="s">
        <v>510</v>
      </c>
      <c r="L139" s="197" t="s">
        <v>475</v>
      </c>
      <c r="M139" s="215">
        <v>48</v>
      </c>
      <c r="N139" s="209" t="s">
        <v>476</v>
      </c>
      <c r="O139" s="198">
        <f t="shared" si="7"/>
        <v>-36</v>
      </c>
    </row>
    <row r="140" spans="1:15" ht="29.25" customHeight="1" thickBot="1" x14ac:dyDescent="0.3">
      <c r="A140" s="234">
        <v>80</v>
      </c>
      <c r="B140" s="200" t="s">
        <v>502</v>
      </c>
      <c r="C140" s="220" t="s">
        <v>503</v>
      </c>
      <c r="D140" s="220">
        <v>2</v>
      </c>
      <c r="E140" s="239">
        <v>4831530</v>
      </c>
      <c r="F140" s="239">
        <f t="shared" si="4"/>
        <v>5314683</v>
      </c>
      <c r="G140" s="202">
        <f t="shared" si="6"/>
        <v>9663060</v>
      </c>
      <c r="H140" s="272"/>
      <c r="I140" s="240">
        <f t="shared" si="5"/>
        <v>4831600</v>
      </c>
      <c r="J140" s="219">
        <v>85</v>
      </c>
      <c r="K140" s="209" t="s">
        <v>511</v>
      </c>
      <c r="L140" s="215" t="s">
        <v>447</v>
      </c>
      <c r="M140" s="197">
        <v>40</v>
      </c>
      <c r="N140" s="209" t="s">
        <v>512</v>
      </c>
      <c r="O140" s="198">
        <f t="shared" si="7"/>
        <v>-38</v>
      </c>
    </row>
    <row r="141" spans="1:15" ht="36.75" customHeight="1" thickBot="1" x14ac:dyDescent="0.3">
      <c r="A141" s="234">
        <v>81</v>
      </c>
      <c r="B141" s="200" t="s">
        <v>513</v>
      </c>
      <c r="C141" s="199" t="s">
        <v>475</v>
      </c>
      <c r="D141" s="220">
        <v>12</v>
      </c>
      <c r="E141" s="239">
        <v>193270.00000000003</v>
      </c>
      <c r="F141" s="239">
        <f t="shared" si="4"/>
        <v>212597.00000000006</v>
      </c>
      <c r="G141" s="202">
        <f t="shared" si="6"/>
        <v>2319240.0000000005</v>
      </c>
      <c r="H141" s="272" t="s">
        <v>481</v>
      </c>
      <c r="I141" s="240">
        <f t="shared" si="5"/>
        <v>193300</v>
      </c>
      <c r="J141" s="219">
        <v>86</v>
      </c>
      <c r="K141" s="241" t="s">
        <v>514</v>
      </c>
      <c r="L141" s="223" t="s">
        <v>509</v>
      </c>
      <c r="M141" s="197">
        <v>60</v>
      </c>
      <c r="N141" s="209" t="s">
        <v>515</v>
      </c>
      <c r="O141" s="198">
        <f t="shared" si="7"/>
        <v>-48</v>
      </c>
    </row>
    <row r="142" spans="1:15" ht="34.5" customHeight="1" thickBot="1" x14ac:dyDescent="0.3">
      <c r="A142" s="234">
        <v>82</v>
      </c>
      <c r="B142" s="200" t="s">
        <v>506</v>
      </c>
      <c r="C142" s="199" t="s">
        <v>471</v>
      </c>
      <c r="D142" s="220">
        <v>12</v>
      </c>
      <c r="E142" s="239">
        <v>48400.000000000007</v>
      </c>
      <c r="F142" s="239">
        <f t="shared" si="4"/>
        <v>53240.000000000015</v>
      </c>
      <c r="G142" s="202">
        <f t="shared" si="6"/>
        <v>580800.00000000012</v>
      </c>
      <c r="H142" s="272" t="s">
        <v>481</v>
      </c>
      <c r="I142" s="240">
        <f t="shared" si="5"/>
        <v>48400</v>
      </c>
      <c r="J142" s="219">
        <v>87</v>
      </c>
      <c r="K142" s="195" t="s">
        <v>516</v>
      </c>
      <c r="L142" s="196" t="s">
        <v>517</v>
      </c>
      <c r="M142" s="197">
        <v>16</v>
      </c>
      <c r="N142" s="209" t="s">
        <v>518</v>
      </c>
      <c r="O142" s="198">
        <f t="shared" si="7"/>
        <v>-4</v>
      </c>
    </row>
    <row r="143" spans="1:15" ht="34.5" customHeight="1" thickBot="1" x14ac:dyDescent="0.3">
      <c r="A143" s="234">
        <v>83</v>
      </c>
      <c r="B143" s="200" t="s">
        <v>508</v>
      </c>
      <c r="C143" s="199" t="s">
        <v>509</v>
      </c>
      <c r="D143" s="220">
        <v>24</v>
      </c>
      <c r="E143" s="239">
        <v>193270.00000000003</v>
      </c>
      <c r="F143" s="239">
        <f t="shared" si="4"/>
        <v>212597.00000000006</v>
      </c>
      <c r="G143" s="202">
        <f t="shared" si="6"/>
        <v>4638480.0000000009</v>
      </c>
      <c r="H143" s="272"/>
      <c r="I143" s="240">
        <f t="shared" si="5"/>
        <v>193300</v>
      </c>
      <c r="J143" s="219">
        <v>88</v>
      </c>
      <c r="K143" s="195" t="s">
        <v>519</v>
      </c>
      <c r="L143" s="196" t="s">
        <v>517</v>
      </c>
      <c r="M143" s="197">
        <v>8</v>
      </c>
      <c r="N143" s="209" t="s">
        <v>520</v>
      </c>
      <c r="O143" s="198">
        <f t="shared" si="7"/>
        <v>16</v>
      </c>
    </row>
    <row r="144" spans="1:15" ht="17.25" thickBot="1" x14ac:dyDescent="0.3">
      <c r="A144" s="234">
        <v>84</v>
      </c>
      <c r="B144" s="200" t="s">
        <v>510</v>
      </c>
      <c r="C144" s="220" t="s">
        <v>475</v>
      </c>
      <c r="D144" s="199">
        <v>48</v>
      </c>
      <c r="E144" s="239">
        <v>72490</v>
      </c>
      <c r="F144" s="239">
        <f t="shared" si="4"/>
        <v>79739</v>
      </c>
      <c r="G144" s="202">
        <f t="shared" si="6"/>
        <v>3479520</v>
      </c>
      <c r="H144" s="272" t="s">
        <v>476</v>
      </c>
      <c r="I144" s="240">
        <f t="shared" si="5"/>
        <v>72500</v>
      </c>
      <c r="J144" s="219">
        <v>89</v>
      </c>
      <c r="K144" s="195" t="s">
        <v>521</v>
      </c>
      <c r="L144" s="196"/>
      <c r="M144" s="197"/>
      <c r="N144" s="209"/>
      <c r="O144" s="198">
        <f t="shared" si="7"/>
        <v>48</v>
      </c>
    </row>
    <row r="145" spans="1:15" ht="55.5" customHeight="1" thickBot="1" x14ac:dyDescent="0.3">
      <c r="A145" s="234">
        <v>85</v>
      </c>
      <c r="B145" s="200" t="s">
        <v>511</v>
      </c>
      <c r="C145" s="199" t="s">
        <v>447</v>
      </c>
      <c r="D145" s="220">
        <v>40</v>
      </c>
      <c r="E145" s="239">
        <v>177210</v>
      </c>
      <c r="F145" s="239">
        <f t="shared" si="4"/>
        <v>194931.00000000003</v>
      </c>
      <c r="G145" s="202">
        <f t="shared" si="6"/>
        <v>7088400</v>
      </c>
      <c r="H145" s="272" t="s">
        <v>512</v>
      </c>
      <c r="I145" s="240">
        <f t="shared" si="5"/>
        <v>177300</v>
      </c>
      <c r="J145" s="219"/>
      <c r="K145" s="195" t="s">
        <v>522</v>
      </c>
      <c r="L145" s="196" t="s">
        <v>523</v>
      </c>
      <c r="M145" s="197">
        <v>40</v>
      </c>
      <c r="N145" s="209" t="s">
        <v>524</v>
      </c>
      <c r="O145" s="198">
        <f t="shared" si="7"/>
        <v>0</v>
      </c>
    </row>
    <row r="146" spans="1:15" ht="42.75" customHeight="1" thickBot="1" x14ac:dyDescent="0.3">
      <c r="A146" s="234">
        <v>86</v>
      </c>
      <c r="B146" s="200" t="s">
        <v>514</v>
      </c>
      <c r="C146" s="220" t="s">
        <v>509</v>
      </c>
      <c r="D146" s="220">
        <v>60</v>
      </c>
      <c r="E146" s="239">
        <v>241670.00000000003</v>
      </c>
      <c r="F146" s="239">
        <f t="shared" si="4"/>
        <v>265837.00000000006</v>
      </c>
      <c r="G146" s="202">
        <f t="shared" si="6"/>
        <v>14500200.000000002</v>
      </c>
      <c r="H146" s="272" t="s">
        <v>515</v>
      </c>
      <c r="I146" s="240">
        <f t="shared" si="5"/>
        <v>241700</v>
      </c>
      <c r="J146" s="219"/>
      <c r="K146" s="195" t="s">
        <v>525</v>
      </c>
      <c r="L146" s="196" t="s">
        <v>523</v>
      </c>
      <c r="M146" s="197">
        <v>40</v>
      </c>
      <c r="N146" s="209" t="s">
        <v>526</v>
      </c>
      <c r="O146" s="198">
        <f t="shared" si="7"/>
        <v>20</v>
      </c>
    </row>
    <row r="147" spans="1:15" ht="34.5" customHeight="1" thickBot="1" x14ac:dyDescent="0.3">
      <c r="A147" s="234">
        <v>87</v>
      </c>
      <c r="B147" s="200" t="s">
        <v>516</v>
      </c>
      <c r="C147" s="199" t="s">
        <v>517</v>
      </c>
      <c r="D147" s="220">
        <v>16</v>
      </c>
      <c r="E147" s="239">
        <v>289960</v>
      </c>
      <c r="F147" s="239">
        <f t="shared" si="4"/>
        <v>318956</v>
      </c>
      <c r="G147" s="202">
        <f t="shared" si="6"/>
        <v>4639360</v>
      </c>
      <c r="H147" s="272" t="s">
        <v>518</v>
      </c>
      <c r="I147" s="240">
        <f t="shared" si="5"/>
        <v>290000</v>
      </c>
      <c r="J147" s="219"/>
      <c r="K147" s="195" t="s">
        <v>527</v>
      </c>
      <c r="L147" s="196" t="s">
        <v>523</v>
      </c>
      <c r="M147" s="197">
        <v>40</v>
      </c>
      <c r="N147" s="209" t="s">
        <v>526</v>
      </c>
      <c r="O147" s="198">
        <f t="shared" si="7"/>
        <v>-24</v>
      </c>
    </row>
    <row r="148" spans="1:15" ht="41.25" customHeight="1" thickBot="1" x14ac:dyDescent="0.3">
      <c r="A148" s="234">
        <v>88</v>
      </c>
      <c r="B148" s="200" t="s">
        <v>519</v>
      </c>
      <c r="C148" s="199" t="s">
        <v>517</v>
      </c>
      <c r="D148" s="220">
        <v>8</v>
      </c>
      <c r="E148" s="239">
        <v>128920.00000000001</v>
      </c>
      <c r="F148" s="239">
        <f t="shared" si="4"/>
        <v>141812.00000000003</v>
      </c>
      <c r="G148" s="202">
        <f t="shared" si="6"/>
        <v>1031360.0000000001</v>
      </c>
      <c r="H148" s="272" t="s">
        <v>520</v>
      </c>
      <c r="I148" s="240">
        <f t="shared" si="5"/>
        <v>129000</v>
      </c>
      <c r="J148" s="219"/>
      <c r="K148" s="195" t="s">
        <v>528</v>
      </c>
      <c r="L148" s="196" t="s">
        <v>523</v>
      </c>
      <c r="M148" s="197">
        <v>40</v>
      </c>
      <c r="N148" s="209" t="s">
        <v>526</v>
      </c>
      <c r="O148" s="198">
        <f t="shared" si="7"/>
        <v>-32</v>
      </c>
    </row>
    <row r="149" spans="1:15" ht="26.25" customHeight="1" thickBot="1" x14ac:dyDescent="0.3">
      <c r="A149" s="234">
        <v>89</v>
      </c>
      <c r="B149" s="200" t="s">
        <v>521</v>
      </c>
      <c r="C149" s="199"/>
      <c r="D149" s="220"/>
      <c r="E149" s="239">
        <v>0</v>
      </c>
      <c r="F149" s="239">
        <f t="shared" si="4"/>
        <v>0</v>
      </c>
      <c r="G149" s="202">
        <f t="shared" si="6"/>
        <v>0</v>
      </c>
      <c r="H149" s="272"/>
      <c r="I149" s="240">
        <f t="shared" si="5"/>
        <v>0</v>
      </c>
      <c r="J149" s="219"/>
      <c r="K149" s="195" t="s">
        <v>529</v>
      </c>
      <c r="L149" s="196" t="s">
        <v>523</v>
      </c>
      <c r="M149" s="197">
        <v>40</v>
      </c>
      <c r="N149" s="209" t="s">
        <v>526</v>
      </c>
      <c r="O149" s="198">
        <f t="shared" si="7"/>
        <v>-40</v>
      </c>
    </row>
    <row r="150" spans="1:15" ht="42.75" customHeight="1" thickBot="1" x14ac:dyDescent="0.3">
      <c r="A150" s="242" t="s">
        <v>299</v>
      </c>
      <c r="B150" s="200" t="s">
        <v>522</v>
      </c>
      <c r="C150" s="199" t="s">
        <v>523</v>
      </c>
      <c r="D150" s="220">
        <v>40</v>
      </c>
      <c r="E150" s="239">
        <v>32230.000000000004</v>
      </c>
      <c r="F150" s="239">
        <f t="shared" si="4"/>
        <v>35453.000000000007</v>
      </c>
      <c r="G150" s="202">
        <f t="shared" si="6"/>
        <v>1289200.0000000002</v>
      </c>
      <c r="H150" s="272" t="s">
        <v>524</v>
      </c>
      <c r="I150" s="240">
        <f t="shared" si="5"/>
        <v>32300</v>
      </c>
      <c r="J150" s="219"/>
      <c r="K150" s="195" t="s">
        <v>530</v>
      </c>
      <c r="L150" s="196" t="s">
        <v>523</v>
      </c>
      <c r="M150" s="197">
        <v>40</v>
      </c>
      <c r="N150" s="209" t="s">
        <v>526</v>
      </c>
      <c r="O150" s="198">
        <f t="shared" si="7"/>
        <v>0</v>
      </c>
    </row>
    <row r="151" spans="1:15" ht="33.75" customHeight="1" thickBot="1" x14ac:dyDescent="0.3">
      <c r="A151" s="242" t="s">
        <v>299</v>
      </c>
      <c r="B151" s="200" t="s">
        <v>525</v>
      </c>
      <c r="C151" s="199" t="s">
        <v>523</v>
      </c>
      <c r="D151" s="220">
        <v>40</v>
      </c>
      <c r="E151" s="239">
        <v>40370</v>
      </c>
      <c r="F151" s="239">
        <f t="shared" si="4"/>
        <v>44407</v>
      </c>
      <c r="G151" s="202">
        <f t="shared" si="6"/>
        <v>1614800</v>
      </c>
      <c r="H151" s="272" t="s">
        <v>526</v>
      </c>
      <c r="I151" s="240">
        <f t="shared" si="5"/>
        <v>40400</v>
      </c>
      <c r="J151" s="219">
        <v>90</v>
      </c>
      <c r="K151" s="243" t="s">
        <v>531</v>
      </c>
      <c r="L151" s="244" t="s">
        <v>475</v>
      </c>
      <c r="M151" s="197">
        <v>16</v>
      </c>
      <c r="N151" s="209" t="s">
        <v>532</v>
      </c>
      <c r="O151" s="198">
        <f t="shared" si="7"/>
        <v>24</v>
      </c>
    </row>
    <row r="152" spans="1:15" ht="35.25" customHeight="1" thickBot="1" x14ac:dyDescent="0.3">
      <c r="A152" s="242" t="s">
        <v>299</v>
      </c>
      <c r="B152" s="200" t="s">
        <v>527</v>
      </c>
      <c r="C152" s="199" t="s">
        <v>523</v>
      </c>
      <c r="D152" s="220">
        <v>40</v>
      </c>
      <c r="E152" s="239">
        <v>48400.000000000007</v>
      </c>
      <c r="F152" s="239">
        <f t="shared" si="4"/>
        <v>53240.000000000015</v>
      </c>
      <c r="G152" s="202">
        <f t="shared" si="6"/>
        <v>1936000.0000000002</v>
      </c>
      <c r="H152" s="272" t="s">
        <v>526</v>
      </c>
      <c r="I152" s="240">
        <f t="shared" si="5"/>
        <v>48400</v>
      </c>
      <c r="J152" s="219">
        <v>91</v>
      </c>
      <c r="K152" s="195" t="s">
        <v>533</v>
      </c>
      <c r="L152" s="244" t="s">
        <v>517</v>
      </c>
      <c r="M152" s="197">
        <v>8</v>
      </c>
      <c r="N152" s="209" t="s">
        <v>520</v>
      </c>
      <c r="O152" s="198">
        <f t="shared" si="7"/>
        <v>32</v>
      </c>
    </row>
    <row r="153" spans="1:15" ht="35.25" customHeight="1" thickBot="1" x14ac:dyDescent="0.3">
      <c r="A153" s="242" t="s">
        <v>299</v>
      </c>
      <c r="B153" s="200" t="s">
        <v>528</v>
      </c>
      <c r="C153" s="199" t="s">
        <v>523</v>
      </c>
      <c r="D153" s="220">
        <v>40</v>
      </c>
      <c r="E153" s="239">
        <v>56430.000000000007</v>
      </c>
      <c r="F153" s="239">
        <f t="shared" si="4"/>
        <v>62073.000000000015</v>
      </c>
      <c r="G153" s="202">
        <f t="shared" si="6"/>
        <v>2257200.0000000005</v>
      </c>
      <c r="H153" s="272" t="s">
        <v>526</v>
      </c>
      <c r="I153" s="240">
        <f t="shared" si="5"/>
        <v>56500</v>
      </c>
      <c r="J153" s="219">
        <v>92</v>
      </c>
      <c r="K153" s="195" t="s">
        <v>534</v>
      </c>
      <c r="L153" s="244" t="s">
        <v>475</v>
      </c>
      <c r="M153" s="197">
        <v>8</v>
      </c>
      <c r="N153" s="209" t="s">
        <v>535</v>
      </c>
      <c r="O153" s="198">
        <f t="shared" si="7"/>
        <v>32</v>
      </c>
    </row>
    <row r="154" spans="1:15" ht="29.25" customHeight="1" thickBot="1" x14ac:dyDescent="0.3">
      <c r="A154" s="242" t="s">
        <v>299</v>
      </c>
      <c r="B154" s="200" t="s">
        <v>529</v>
      </c>
      <c r="C154" s="199" t="s">
        <v>523</v>
      </c>
      <c r="D154" s="220">
        <v>40</v>
      </c>
      <c r="E154" s="239">
        <v>64460.000000000007</v>
      </c>
      <c r="F154" s="239">
        <f t="shared" si="4"/>
        <v>70906.000000000015</v>
      </c>
      <c r="G154" s="202">
        <f t="shared" si="6"/>
        <v>2578400.0000000005</v>
      </c>
      <c r="H154" s="272" t="s">
        <v>526</v>
      </c>
      <c r="I154" s="240">
        <f t="shared" si="5"/>
        <v>64500</v>
      </c>
      <c r="J154" s="219">
        <v>93</v>
      </c>
      <c r="K154" s="195" t="s">
        <v>536</v>
      </c>
      <c r="L154" s="244" t="s">
        <v>517</v>
      </c>
      <c r="M154" s="197">
        <v>8</v>
      </c>
      <c r="N154" s="209" t="s">
        <v>520</v>
      </c>
      <c r="O154" s="198">
        <f t="shared" si="7"/>
        <v>32</v>
      </c>
    </row>
    <row r="155" spans="1:15" ht="28.5" customHeight="1" thickBot="1" x14ac:dyDescent="0.3">
      <c r="A155" s="242" t="s">
        <v>299</v>
      </c>
      <c r="B155" s="200" t="s">
        <v>530</v>
      </c>
      <c r="C155" s="199" t="s">
        <v>523</v>
      </c>
      <c r="D155" s="220">
        <v>40</v>
      </c>
      <c r="E155" s="239">
        <v>72490</v>
      </c>
      <c r="F155" s="239">
        <f t="shared" si="4"/>
        <v>79739</v>
      </c>
      <c r="G155" s="202">
        <f t="shared" si="6"/>
        <v>2899600</v>
      </c>
      <c r="H155" s="272" t="s">
        <v>526</v>
      </c>
      <c r="I155" s="240">
        <f t="shared" si="5"/>
        <v>72500</v>
      </c>
      <c r="J155" s="219">
        <v>94</v>
      </c>
      <c r="K155" s="195" t="s">
        <v>537</v>
      </c>
      <c r="L155" s="244" t="s">
        <v>517</v>
      </c>
      <c r="M155" s="197">
        <v>8</v>
      </c>
      <c r="N155" s="209" t="s">
        <v>520</v>
      </c>
      <c r="O155" s="198">
        <f t="shared" si="7"/>
        <v>32</v>
      </c>
    </row>
    <row r="156" spans="1:15" ht="33" customHeight="1" thickBot="1" x14ac:dyDescent="0.3">
      <c r="A156" s="220">
        <v>90</v>
      </c>
      <c r="B156" s="200" t="s">
        <v>531</v>
      </c>
      <c r="C156" s="199" t="s">
        <v>475</v>
      </c>
      <c r="D156" s="220">
        <v>16</v>
      </c>
      <c r="E156" s="239">
        <v>32230.000000000004</v>
      </c>
      <c r="F156" s="239">
        <f t="shared" si="4"/>
        <v>35453.000000000007</v>
      </c>
      <c r="G156" s="202">
        <f t="shared" si="6"/>
        <v>515680.00000000006</v>
      </c>
      <c r="H156" s="272" t="s">
        <v>532</v>
      </c>
      <c r="I156" s="240">
        <f t="shared" si="5"/>
        <v>32300</v>
      </c>
      <c r="J156" s="219">
        <v>95</v>
      </c>
      <c r="K156" s="195" t="s">
        <v>538</v>
      </c>
      <c r="L156" s="244" t="s">
        <v>475</v>
      </c>
      <c r="M156" s="197">
        <v>16</v>
      </c>
      <c r="N156" s="209" t="s">
        <v>532</v>
      </c>
      <c r="O156" s="198">
        <f t="shared" si="7"/>
        <v>0</v>
      </c>
    </row>
    <row r="157" spans="1:15" ht="41.25" customHeight="1" thickBot="1" x14ac:dyDescent="0.3">
      <c r="A157" s="220">
        <v>91</v>
      </c>
      <c r="B157" s="200" t="s">
        <v>533</v>
      </c>
      <c r="C157" s="199" t="s">
        <v>517</v>
      </c>
      <c r="D157" s="220">
        <v>8</v>
      </c>
      <c r="E157" s="239">
        <v>289960</v>
      </c>
      <c r="F157" s="239">
        <f t="shared" si="4"/>
        <v>318956</v>
      </c>
      <c r="G157" s="202">
        <f t="shared" si="6"/>
        <v>2319680</v>
      </c>
      <c r="H157" s="272" t="s">
        <v>520</v>
      </c>
      <c r="I157" s="240">
        <f t="shared" si="5"/>
        <v>290000</v>
      </c>
      <c r="J157" s="219">
        <v>96</v>
      </c>
      <c r="K157" s="195" t="s">
        <v>534</v>
      </c>
      <c r="L157" s="244" t="s">
        <v>475</v>
      </c>
      <c r="M157" s="197">
        <v>8</v>
      </c>
      <c r="N157" s="209" t="s">
        <v>535</v>
      </c>
      <c r="O157" s="198">
        <f t="shared" si="7"/>
        <v>0</v>
      </c>
    </row>
    <row r="158" spans="1:15" ht="31.5" customHeight="1" thickBot="1" x14ac:dyDescent="0.3">
      <c r="A158" s="220">
        <v>92</v>
      </c>
      <c r="B158" s="200" t="s">
        <v>534</v>
      </c>
      <c r="C158" s="199" t="s">
        <v>475</v>
      </c>
      <c r="D158" s="220">
        <v>8</v>
      </c>
      <c r="E158" s="239">
        <v>32230.000000000004</v>
      </c>
      <c r="F158" s="239">
        <f t="shared" si="4"/>
        <v>35453.000000000007</v>
      </c>
      <c r="G158" s="202">
        <f t="shared" si="6"/>
        <v>257840.00000000003</v>
      </c>
      <c r="H158" s="272" t="s">
        <v>535</v>
      </c>
      <c r="I158" s="240">
        <f t="shared" si="5"/>
        <v>32300</v>
      </c>
      <c r="J158" s="219">
        <v>97</v>
      </c>
      <c r="K158" s="195" t="s">
        <v>539</v>
      </c>
      <c r="L158" s="196" t="s">
        <v>523</v>
      </c>
      <c r="M158" s="197">
        <v>40</v>
      </c>
      <c r="N158" s="209" t="s">
        <v>524</v>
      </c>
      <c r="O158" s="198">
        <f t="shared" si="7"/>
        <v>-32</v>
      </c>
    </row>
    <row r="159" spans="1:15" ht="41.25" customHeight="1" thickBot="1" x14ac:dyDescent="0.3">
      <c r="A159" s="220">
        <v>93</v>
      </c>
      <c r="B159" s="200" t="s">
        <v>536</v>
      </c>
      <c r="C159" s="199" t="s">
        <v>517</v>
      </c>
      <c r="D159" s="220">
        <v>8</v>
      </c>
      <c r="E159" s="239">
        <v>515460.00000000006</v>
      </c>
      <c r="F159" s="239">
        <f t="shared" si="4"/>
        <v>567006.00000000012</v>
      </c>
      <c r="G159" s="202">
        <f t="shared" si="6"/>
        <v>4123680.0000000005</v>
      </c>
      <c r="H159" s="272" t="s">
        <v>520</v>
      </c>
      <c r="I159" s="240">
        <f t="shared" si="5"/>
        <v>515500</v>
      </c>
      <c r="J159" s="219">
        <v>98</v>
      </c>
      <c r="K159" s="195" t="s">
        <v>540</v>
      </c>
      <c r="L159" s="196" t="s">
        <v>523</v>
      </c>
      <c r="M159" s="197">
        <v>80</v>
      </c>
      <c r="N159" s="209" t="s">
        <v>541</v>
      </c>
      <c r="O159" s="198">
        <f t="shared" si="7"/>
        <v>-72</v>
      </c>
    </row>
    <row r="160" spans="1:15" ht="39" customHeight="1" thickBot="1" x14ac:dyDescent="0.3">
      <c r="A160" s="220">
        <v>94</v>
      </c>
      <c r="B160" s="200" t="s">
        <v>537</v>
      </c>
      <c r="C160" s="199" t="s">
        <v>517</v>
      </c>
      <c r="D160" s="220">
        <v>8</v>
      </c>
      <c r="E160" s="239">
        <v>241670.00000000003</v>
      </c>
      <c r="F160" s="239">
        <f t="shared" si="4"/>
        <v>265837.00000000006</v>
      </c>
      <c r="G160" s="202">
        <f t="shared" si="6"/>
        <v>1933360.0000000002</v>
      </c>
      <c r="H160" s="272" t="s">
        <v>520</v>
      </c>
      <c r="I160" s="240">
        <f t="shared" si="5"/>
        <v>241700</v>
      </c>
      <c r="J160" s="219">
        <v>99</v>
      </c>
      <c r="K160" s="195" t="s">
        <v>542</v>
      </c>
      <c r="L160" s="244" t="s">
        <v>517</v>
      </c>
      <c r="M160" s="197">
        <v>8</v>
      </c>
      <c r="N160" s="209" t="s">
        <v>520</v>
      </c>
      <c r="O160" s="198">
        <f t="shared" si="7"/>
        <v>0</v>
      </c>
    </row>
    <row r="161" spans="1:15" ht="36" customHeight="1" thickBot="1" x14ac:dyDescent="0.3">
      <c r="A161" s="220">
        <v>95</v>
      </c>
      <c r="B161" s="200" t="s">
        <v>538</v>
      </c>
      <c r="C161" s="199" t="s">
        <v>475</v>
      </c>
      <c r="D161" s="220">
        <v>16</v>
      </c>
      <c r="E161" s="239">
        <v>32230.000000000004</v>
      </c>
      <c r="F161" s="239">
        <f t="shared" si="4"/>
        <v>35453.000000000007</v>
      </c>
      <c r="G161" s="202">
        <f t="shared" si="6"/>
        <v>515680.00000000006</v>
      </c>
      <c r="H161" s="272" t="s">
        <v>532</v>
      </c>
      <c r="I161" s="240">
        <f t="shared" si="5"/>
        <v>32300</v>
      </c>
      <c r="J161" s="219">
        <v>100</v>
      </c>
      <c r="K161" s="195" t="s">
        <v>543</v>
      </c>
      <c r="L161" s="244" t="s">
        <v>517</v>
      </c>
      <c r="M161" s="197">
        <v>4</v>
      </c>
      <c r="N161" s="209" t="s">
        <v>544</v>
      </c>
      <c r="O161" s="198">
        <f t="shared" si="7"/>
        <v>12</v>
      </c>
    </row>
    <row r="162" spans="1:15" ht="35.25" customHeight="1" thickBot="1" x14ac:dyDescent="0.3">
      <c r="A162" s="220">
        <v>96</v>
      </c>
      <c r="B162" s="200" t="s">
        <v>534</v>
      </c>
      <c r="C162" s="199" t="s">
        <v>475</v>
      </c>
      <c r="D162" s="220">
        <v>8</v>
      </c>
      <c r="E162" s="239">
        <v>32230.000000000004</v>
      </c>
      <c r="F162" s="239">
        <f t="shared" si="4"/>
        <v>35453.000000000007</v>
      </c>
      <c r="G162" s="202">
        <f t="shared" si="6"/>
        <v>257840.00000000003</v>
      </c>
      <c r="H162" s="272" t="s">
        <v>535</v>
      </c>
      <c r="I162" s="240">
        <f t="shared" si="5"/>
        <v>32300</v>
      </c>
      <c r="J162" s="219">
        <v>101</v>
      </c>
      <c r="K162" s="195" t="s">
        <v>545</v>
      </c>
      <c r="L162" s="244" t="s">
        <v>517</v>
      </c>
      <c r="M162" s="197">
        <v>4</v>
      </c>
      <c r="N162" s="209" t="s">
        <v>544</v>
      </c>
      <c r="O162" s="198">
        <f t="shared" si="7"/>
        <v>4</v>
      </c>
    </row>
    <row r="163" spans="1:15" ht="17.25" thickBot="1" x14ac:dyDescent="0.3">
      <c r="A163" s="220">
        <v>97</v>
      </c>
      <c r="B163" s="200" t="s">
        <v>539</v>
      </c>
      <c r="C163" s="199" t="s">
        <v>523</v>
      </c>
      <c r="D163" s="220">
        <v>40</v>
      </c>
      <c r="E163" s="239">
        <v>11330.000000000002</v>
      </c>
      <c r="F163" s="239">
        <f t="shared" si="4"/>
        <v>12463.000000000004</v>
      </c>
      <c r="G163" s="202">
        <f t="shared" si="6"/>
        <v>453200.00000000006</v>
      </c>
      <c r="H163" s="272" t="s">
        <v>524</v>
      </c>
      <c r="I163" s="240">
        <f t="shared" si="5"/>
        <v>11400</v>
      </c>
      <c r="J163" s="219">
        <v>102</v>
      </c>
      <c r="K163" s="209" t="s">
        <v>546</v>
      </c>
      <c r="L163" s="197" t="s">
        <v>547</v>
      </c>
      <c r="M163" s="197">
        <v>6</v>
      </c>
      <c r="N163" s="245" t="s">
        <v>548</v>
      </c>
      <c r="O163" s="198">
        <f t="shared" si="7"/>
        <v>34</v>
      </c>
    </row>
    <row r="164" spans="1:15" ht="50.25" thickBot="1" x14ac:dyDescent="0.3">
      <c r="A164" s="220">
        <v>98</v>
      </c>
      <c r="B164" s="200" t="s">
        <v>540</v>
      </c>
      <c r="C164" s="199" t="s">
        <v>523</v>
      </c>
      <c r="D164" s="220">
        <v>80</v>
      </c>
      <c r="E164" s="239">
        <v>64460.000000000007</v>
      </c>
      <c r="F164" s="239">
        <f t="shared" si="4"/>
        <v>70906.000000000015</v>
      </c>
      <c r="G164" s="202">
        <f t="shared" si="6"/>
        <v>5156800.0000000009</v>
      </c>
      <c r="H164" s="272" t="s">
        <v>541</v>
      </c>
      <c r="I164" s="240">
        <f t="shared" si="5"/>
        <v>64500</v>
      </c>
      <c r="J164" s="219"/>
      <c r="K164" s="246" t="s">
        <v>549</v>
      </c>
      <c r="L164" s="215"/>
      <c r="M164" s="224"/>
      <c r="N164" s="197"/>
      <c r="O164" s="198">
        <f t="shared" si="7"/>
        <v>80</v>
      </c>
    </row>
    <row r="165" spans="1:15" ht="39.75" customHeight="1" thickBot="1" x14ac:dyDescent="0.3">
      <c r="A165" s="220">
        <v>99</v>
      </c>
      <c r="B165" s="200" t="s">
        <v>542</v>
      </c>
      <c r="C165" s="199" t="s">
        <v>517</v>
      </c>
      <c r="D165" s="220">
        <v>8</v>
      </c>
      <c r="E165" s="239">
        <v>644270</v>
      </c>
      <c r="F165" s="239">
        <f t="shared" si="4"/>
        <v>708697</v>
      </c>
      <c r="G165" s="202">
        <f t="shared" si="6"/>
        <v>5154160</v>
      </c>
      <c r="H165" s="272" t="s">
        <v>520</v>
      </c>
      <c r="I165" s="240">
        <f t="shared" si="5"/>
        <v>644300</v>
      </c>
      <c r="J165" s="219">
        <v>103</v>
      </c>
      <c r="K165" s="195" t="s">
        <v>550</v>
      </c>
      <c r="L165" s="223" t="s">
        <v>551</v>
      </c>
      <c r="M165" s="197">
        <v>16</v>
      </c>
      <c r="N165" s="209" t="s">
        <v>552</v>
      </c>
      <c r="O165" s="198">
        <f t="shared" si="7"/>
        <v>-8</v>
      </c>
    </row>
    <row r="166" spans="1:15" ht="40.5" customHeight="1" thickBot="1" x14ac:dyDescent="0.3">
      <c r="A166" s="220">
        <v>100</v>
      </c>
      <c r="B166" s="200" t="s">
        <v>543</v>
      </c>
      <c r="C166" s="199" t="s">
        <v>517</v>
      </c>
      <c r="D166" s="220">
        <v>4</v>
      </c>
      <c r="E166" s="239">
        <v>724790.00000000012</v>
      </c>
      <c r="F166" s="239">
        <f t="shared" si="4"/>
        <v>797269.00000000023</v>
      </c>
      <c r="G166" s="202">
        <f t="shared" si="6"/>
        <v>2899160.0000000005</v>
      </c>
      <c r="H166" s="272" t="s">
        <v>544</v>
      </c>
      <c r="I166" s="240">
        <f t="shared" si="5"/>
        <v>724800</v>
      </c>
      <c r="J166" s="219">
        <v>104</v>
      </c>
      <c r="K166" s="195" t="s">
        <v>553</v>
      </c>
      <c r="L166" s="223" t="s">
        <v>554</v>
      </c>
      <c r="M166" s="197">
        <v>16</v>
      </c>
      <c r="N166" s="209" t="s">
        <v>555</v>
      </c>
      <c r="O166" s="198">
        <f t="shared" si="7"/>
        <v>-12</v>
      </c>
    </row>
    <row r="167" spans="1:15" ht="40.5" customHeight="1" thickBot="1" x14ac:dyDescent="0.3">
      <c r="A167" s="220">
        <v>101</v>
      </c>
      <c r="B167" s="200" t="s">
        <v>545</v>
      </c>
      <c r="C167" s="199" t="s">
        <v>517</v>
      </c>
      <c r="D167" s="220">
        <v>4</v>
      </c>
      <c r="E167" s="239">
        <v>805310.00000000012</v>
      </c>
      <c r="F167" s="239">
        <f t="shared" si="4"/>
        <v>885841.00000000023</v>
      </c>
      <c r="G167" s="202">
        <f t="shared" si="6"/>
        <v>3221240.0000000005</v>
      </c>
      <c r="H167" s="272" t="s">
        <v>544</v>
      </c>
      <c r="I167" s="240">
        <f t="shared" si="5"/>
        <v>805400</v>
      </c>
      <c r="J167" s="219">
        <v>105</v>
      </c>
      <c r="K167" s="195" t="s">
        <v>556</v>
      </c>
      <c r="L167" s="223" t="s">
        <v>554</v>
      </c>
      <c r="M167" s="197">
        <v>60</v>
      </c>
      <c r="N167" s="209" t="s">
        <v>557</v>
      </c>
      <c r="O167" s="198">
        <f t="shared" si="7"/>
        <v>-56</v>
      </c>
    </row>
    <row r="168" spans="1:15" ht="43.5" customHeight="1" thickBot="1" x14ac:dyDescent="0.3">
      <c r="A168" s="220">
        <v>102</v>
      </c>
      <c r="B168" s="226" t="s">
        <v>546</v>
      </c>
      <c r="C168" s="225" t="s">
        <v>547</v>
      </c>
      <c r="D168" s="225">
        <v>6</v>
      </c>
      <c r="E168" s="247">
        <v>289960</v>
      </c>
      <c r="F168" s="247">
        <f t="shared" si="4"/>
        <v>318956</v>
      </c>
      <c r="G168" s="229">
        <f t="shared" si="6"/>
        <v>1739760</v>
      </c>
      <c r="H168" s="274" t="s">
        <v>548</v>
      </c>
      <c r="I168" s="240">
        <f t="shared" si="5"/>
        <v>290000</v>
      </c>
      <c r="J168" s="219">
        <v>106</v>
      </c>
      <c r="K168" s="195" t="s">
        <v>558</v>
      </c>
      <c r="L168" s="223" t="s">
        <v>559</v>
      </c>
      <c r="M168" s="197">
        <v>8</v>
      </c>
      <c r="N168" s="209" t="s">
        <v>560</v>
      </c>
      <c r="O168" s="198">
        <f t="shared" si="7"/>
        <v>-2</v>
      </c>
    </row>
    <row r="169" spans="1:15" ht="50.25" thickBot="1" x14ac:dyDescent="0.3">
      <c r="A169" s="186"/>
      <c r="B169" s="185" t="s">
        <v>549</v>
      </c>
      <c r="C169" s="230"/>
      <c r="D169" s="231"/>
      <c r="E169" s="248">
        <v>0</v>
      </c>
      <c r="F169" s="248"/>
      <c r="G169" s="233"/>
      <c r="H169" s="275"/>
      <c r="I169" s="240">
        <f t="shared" si="5"/>
        <v>0</v>
      </c>
      <c r="J169" s="219">
        <v>107</v>
      </c>
      <c r="K169" s="209" t="s">
        <v>561</v>
      </c>
      <c r="L169" s="197" t="s">
        <v>68</v>
      </c>
      <c r="M169" s="215">
        <v>2</v>
      </c>
      <c r="N169" s="245" t="s">
        <v>562</v>
      </c>
      <c r="O169" s="198">
        <f t="shared" si="7"/>
        <v>-2</v>
      </c>
    </row>
    <row r="170" spans="1:15" ht="42.75" customHeight="1" thickBot="1" x14ac:dyDescent="0.3">
      <c r="A170" s="234">
        <v>103</v>
      </c>
      <c r="B170" s="235" t="s">
        <v>550</v>
      </c>
      <c r="C170" s="234" t="s">
        <v>551</v>
      </c>
      <c r="D170" s="234">
        <v>16</v>
      </c>
      <c r="E170" s="249">
        <v>161150</v>
      </c>
      <c r="F170" s="249">
        <f t="shared" si="4"/>
        <v>177265</v>
      </c>
      <c r="G170" s="238">
        <f t="shared" si="6"/>
        <v>2578400</v>
      </c>
      <c r="H170" s="276" t="s">
        <v>552</v>
      </c>
      <c r="I170" s="240">
        <f t="shared" si="5"/>
        <v>161200</v>
      </c>
      <c r="J170" s="219">
        <v>108</v>
      </c>
      <c r="K170" s="209" t="s">
        <v>563</v>
      </c>
      <c r="L170" s="197" t="s">
        <v>68</v>
      </c>
      <c r="M170" s="215">
        <v>2</v>
      </c>
      <c r="N170" s="245" t="s">
        <v>562</v>
      </c>
      <c r="O170" s="198">
        <f t="shared" si="7"/>
        <v>14</v>
      </c>
    </row>
    <row r="171" spans="1:15" ht="17.25" thickBot="1" x14ac:dyDescent="0.3">
      <c r="A171" s="234">
        <v>104</v>
      </c>
      <c r="B171" s="200" t="s">
        <v>553</v>
      </c>
      <c r="C171" s="220" t="s">
        <v>554</v>
      </c>
      <c r="D171" s="220">
        <v>16</v>
      </c>
      <c r="E171" s="239">
        <v>241670.00000000003</v>
      </c>
      <c r="F171" s="239">
        <f t="shared" si="4"/>
        <v>265837.00000000006</v>
      </c>
      <c r="G171" s="202">
        <f t="shared" si="6"/>
        <v>3866720.0000000005</v>
      </c>
      <c r="H171" s="272" t="s">
        <v>555</v>
      </c>
      <c r="I171" s="240">
        <f t="shared" si="5"/>
        <v>241700</v>
      </c>
      <c r="J171" s="219">
        <v>109</v>
      </c>
      <c r="K171" s="209" t="s">
        <v>564</v>
      </c>
      <c r="L171" s="197" t="s">
        <v>68</v>
      </c>
      <c r="M171" s="215">
        <v>2</v>
      </c>
      <c r="N171" s="245" t="s">
        <v>562</v>
      </c>
      <c r="O171" s="198">
        <f t="shared" si="7"/>
        <v>14</v>
      </c>
    </row>
    <row r="172" spans="1:15" ht="39" customHeight="1" thickBot="1" x14ac:dyDescent="0.3">
      <c r="A172" s="234">
        <v>105</v>
      </c>
      <c r="B172" s="200" t="s">
        <v>556</v>
      </c>
      <c r="C172" s="220" t="s">
        <v>554</v>
      </c>
      <c r="D172" s="220">
        <v>60</v>
      </c>
      <c r="E172" s="239">
        <v>241670.00000000003</v>
      </c>
      <c r="F172" s="239">
        <f t="shared" si="4"/>
        <v>265837.00000000006</v>
      </c>
      <c r="G172" s="202">
        <f t="shared" si="6"/>
        <v>14500200.000000002</v>
      </c>
      <c r="H172" s="272" t="s">
        <v>557</v>
      </c>
      <c r="I172" s="240">
        <f t="shared" si="5"/>
        <v>241700</v>
      </c>
      <c r="J172" s="219">
        <v>110</v>
      </c>
      <c r="K172" s="209" t="s">
        <v>565</v>
      </c>
      <c r="L172" s="197" t="s">
        <v>333</v>
      </c>
      <c r="M172" s="215">
        <v>40</v>
      </c>
      <c r="N172" s="209" t="s">
        <v>566</v>
      </c>
      <c r="O172" s="198">
        <f t="shared" si="7"/>
        <v>20</v>
      </c>
    </row>
    <row r="173" spans="1:15" ht="50.25" customHeight="1" thickBot="1" x14ac:dyDescent="0.3">
      <c r="A173" s="234">
        <v>106</v>
      </c>
      <c r="B173" s="200" t="s">
        <v>558</v>
      </c>
      <c r="C173" s="220" t="s">
        <v>559</v>
      </c>
      <c r="D173" s="220">
        <v>8</v>
      </c>
      <c r="E173" s="239">
        <v>805310.00000000012</v>
      </c>
      <c r="F173" s="239">
        <f t="shared" si="4"/>
        <v>885841.00000000023</v>
      </c>
      <c r="G173" s="202">
        <f t="shared" si="6"/>
        <v>6442480.0000000009</v>
      </c>
      <c r="H173" s="272" t="s">
        <v>560</v>
      </c>
      <c r="I173" s="240">
        <f t="shared" si="5"/>
        <v>805400</v>
      </c>
      <c r="J173" s="219">
        <v>111</v>
      </c>
      <c r="K173" s="209" t="s">
        <v>567</v>
      </c>
      <c r="L173" s="215" t="s">
        <v>547</v>
      </c>
      <c r="M173" s="197">
        <v>16</v>
      </c>
      <c r="N173" s="209" t="s">
        <v>568</v>
      </c>
      <c r="O173" s="198">
        <f t="shared" si="7"/>
        <v>-8</v>
      </c>
    </row>
    <row r="174" spans="1:15" ht="17.25" thickBot="1" x14ac:dyDescent="0.3">
      <c r="A174" s="234">
        <v>107</v>
      </c>
      <c r="B174" s="200" t="s">
        <v>561</v>
      </c>
      <c r="C174" s="220" t="s">
        <v>68</v>
      </c>
      <c r="D174" s="199">
        <v>2</v>
      </c>
      <c r="E174" s="239">
        <v>805310.00000000012</v>
      </c>
      <c r="F174" s="239">
        <f t="shared" si="4"/>
        <v>885841.00000000023</v>
      </c>
      <c r="G174" s="202">
        <f t="shared" si="6"/>
        <v>1610620.0000000002</v>
      </c>
      <c r="H174" s="272" t="s">
        <v>562</v>
      </c>
      <c r="I174" s="240">
        <f t="shared" si="5"/>
        <v>805400</v>
      </c>
      <c r="J174" s="219">
        <v>112</v>
      </c>
      <c r="K174" s="209" t="s">
        <v>569</v>
      </c>
      <c r="L174" s="197" t="s">
        <v>68</v>
      </c>
      <c r="M174" s="215">
        <v>2</v>
      </c>
      <c r="N174" s="245" t="s">
        <v>570</v>
      </c>
      <c r="O174" s="198">
        <f t="shared" si="7"/>
        <v>0</v>
      </c>
    </row>
    <row r="175" spans="1:15" ht="17.25" thickBot="1" x14ac:dyDescent="0.3">
      <c r="A175" s="234">
        <v>108</v>
      </c>
      <c r="B175" s="200" t="s">
        <v>563</v>
      </c>
      <c r="C175" s="220" t="s">
        <v>68</v>
      </c>
      <c r="D175" s="199">
        <v>2</v>
      </c>
      <c r="E175" s="239">
        <v>1932700.0000000002</v>
      </c>
      <c r="F175" s="239">
        <f t="shared" si="4"/>
        <v>2125970.0000000005</v>
      </c>
      <c r="G175" s="202">
        <f t="shared" si="6"/>
        <v>3865400.0000000005</v>
      </c>
      <c r="H175" s="272" t="s">
        <v>562</v>
      </c>
      <c r="I175" s="240">
        <f t="shared" si="5"/>
        <v>1932700</v>
      </c>
      <c r="J175" s="219">
        <v>113</v>
      </c>
      <c r="K175" s="209" t="s">
        <v>571</v>
      </c>
      <c r="L175" s="197" t="s">
        <v>68</v>
      </c>
      <c r="M175" s="215">
        <v>2</v>
      </c>
      <c r="N175" s="245" t="s">
        <v>570</v>
      </c>
      <c r="O175" s="198">
        <f t="shared" si="7"/>
        <v>0</v>
      </c>
    </row>
    <row r="176" spans="1:15" ht="17.25" thickBot="1" x14ac:dyDescent="0.3">
      <c r="A176" s="234">
        <v>109</v>
      </c>
      <c r="B176" s="200" t="s">
        <v>564</v>
      </c>
      <c r="C176" s="220" t="s">
        <v>68</v>
      </c>
      <c r="D176" s="199">
        <v>2</v>
      </c>
      <c r="E176" s="239">
        <v>483230.00000000006</v>
      </c>
      <c r="F176" s="239">
        <f t="shared" si="4"/>
        <v>531553.00000000012</v>
      </c>
      <c r="G176" s="202">
        <f t="shared" si="6"/>
        <v>966460.00000000012</v>
      </c>
      <c r="H176" s="272" t="s">
        <v>562</v>
      </c>
      <c r="I176" s="240">
        <f t="shared" si="5"/>
        <v>483300</v>
      </c>
      <c r="J176" s="219">
        <v>114</v>
      </c>
      <c r="K176" s="209" t="s">
        <v>572</v>
      </c>
      <c r="L176" s="197" t="s">
        <v>405</v>
      </c>
      <c r="M176" s="215">
        <v>1</v>
      </c>
      <c r="N176" s="245" t="s">
        <v>573</v>
      </c>
      <c r="O176" s="198">
        <f t="shared" si="7"/>
        <v>1</v>
      </c>
    </row>
    <row r="177" spans="1:15" ht="48" customHeight="1" thickBot="1" x14ac:dyDescent="0.3">
      <c r="A177" s="234">
        <v>110</v>
      </c>
      <c r="B177" s="200" t="s">
        <v>565</v>
      </c>
      <c r="C177" s="220" t="s">
        <v>333</v>
      </c>
      <c r="D177" s="199">
        <v>40</v>
      </c>
      <c r="E177" s="239">
        <v>48400.000000000007</v>
      </c>
      <c r="F177" s="239">
        <f t="shared" si="4"/>
        <v>53240.000000000015</v>
      </c>
      <c r="G177" s="202">
        <f t="shared" si="6"/>
        <v>1936000.0000000002</v>
      </c>
      <c r="H177" s="272" t="s">
        <v>566</v>
      </c>
      <c r="I177" s="240">
        <f t="shared" si="5"/>
        <v>48400</v>
      </c>
      <c r="J177" s="219">
        <v>118</v>
      </c>
      <c r="K177" s="195" t="s">
        <v>574</v>
      </c>
      <c r="L177" s="223" t="s">
        <v>327</v>
      </c>
      <c r="M177" s="215">
        <v>8</v>
      </c>
      <c r="N177" s="209" t="s">
        <v>575</v>
      </c>
      <c r="O177" s="198">
        <f t="shared" si="7"/>
        <v>32</v>
      </c>
    </row>
    <row r="178" spans="1:15" ht="48.75" customHeight="1" thickBot="1" x14ac:dyDescent="0.3">
      <c r="A178" s="234">
        <v>111</v>
      </c>
      <c r="B178" s="200" t="s">
        <v>567</v>
      </c>
      <c r="C178" s="199" t="s">
        <v>547</v>
      </c>
      <c r="D178" s="220">
        <v>16</v>
      </c>
      <c r="E178" s="239">
        <v>35530</v>
      </c>
      <c r="F178" s="239">
        <f t="shared" si="4"/>
        <v>39083</v>
      </c>
      <c r="G178" s="202">
        <f t="shared" si="6"/>
        <v>568480</v>
      </c>
      <c r="H178" s="272" t="s">
        <v>568</v>
      </c>
      <c r="I178" s="240">
        <f t="shared" si="5"/>
        <v>35600</v>
      </c>
      <c r="J178" s="219">
        <v>119</v>
      </c>
      <c r="K178" s="195" t="s">
        <v>576</v>
      </c>
      <c r="L178" s="223" t="s">
        <v>577</v>
      </c>
      <c r="M178" s="215">
        <v>32</v>
      </c>
      <c r="N178" s="209" t="s">
        <v>578</v>
      </c>
      <c r="O178" s="198">
        <f t="shared" si="7"/>
        <v>-16</v>
      </c>
    </row>
    <row r="179" spans="1:15" ht="17.25" thickBot="1" x14ac:dyDescent="0.3">
      <c r="A179" s="234">
        <v>112</v>
      </c>
      <c r="B179" s="200" t="s">
        <v>569</v>
      </c>
      <c r="C179" s="220" t="s">
        <v>68</v>
      </c>
      <c r="D179" s="199">
        <v>2</v>
      </c>
      <c r="E179" s="239">
        <v>322190</v>
      </c>
      <c r="F179" s="239">
        <f t="shared" si="4"/>
        <v>354409</v>
      </c>
      <c r="G179" s="202">
        <f t="shared" si="6"/>
        <v>644380</v>
      </c>
      <c r="H179" s="272" t="s">
        <v>570</v>
      </c>
      <c r="I179" s="240">
        <f t="shared" si="5"/>
        <v>322200</v>
      </c>
      <c r="J179" s="219">
        <v>120</v>
      </c>
      <c r="K179" s="195" t="s">
        <v>579</v>
      </c>
      <c r="L179" s="223" t="s">
        <v>333</v>
      </c>
      <c r="M179" s="215">
        <v>2</v>
      </c>
      <c r="N179" s="245" t="s">
        <v>580</v>
      </c>
      <c r="O179" s="198">
        <f t="shared" si="7"/>
        <v>0</v>
      </c>
    </row>
    <row r="180" spans="1:15" ht="17.25" thickBot="1" x14ac:dyDescent="0.3">
      <c r="A180" s="234">
        <v>113</v>
      </c>
      <c r="B180" s="200" t="s">
        <v>571</v>
      </c>
      <c r="C180" s="220" t="s">
        <v>68</v>
      </c>
      <c r="D180" s="199">
        <v>2</v>
      </c>
      <c r="E180" s="239">
        <v>322190</v>
      </c>
      <c r="F180" s="239">
        <f t="shared" si="4"/>
        <v>354409</v>
      </c>
      <c r="G180" s="202">
        <f t="shared" si="6"/>
        <v>644380</v>
      </c>
      <c r="H180" s="272" t="s">
        <v>570</v>
      </c>
      <c r="I180" s="240">
        <f t="shared" si="5"/>
        <v>322200</v>
      </c>
      <c r="J180" s="219">
        <v>121</v>
      </c>
      <c r="K180" s="195" t="s">
        <v>581</v>
      </c>
      <c r="L180" s="223" t="s">
        <v>333</v>
      </c>
      <c r="M180" s="215">
        <v>2</v>
      </c>
      <c r="N180" s="245" t="s">
        <v>580</v>
      </c>
      <c r="O180" s="198">
        <f t="shared" si="7"/>
        <v>0</v>
      </c>
    </row>
    <row r="181" spans="1:15" ht="17.25" thickBot="1" x14ac:dyDescent="0.3">
      <c r="A181" s="234">
        <v>114</v>
      </c>
      <c r="B181" s="200" t="s">
        <v>572</v>
      </c>
      <c r="C181" s="220" t="s">
        <v>405</v>
      </c>
      <c r="D181" s="199">
        <v>1</v>
      </c>
      <c r="E181" s="239">
        <v>805310.00000000012</v>
      </c>
      <c r="F181" s="239">
        <f t="shared" si="4"/>
        <v>885841.00000000023</v>
      </c>
      <c r="G181" s="202">
        <f t="shared" si="6"/>
        <v>805310.00000000012</v>
      </c>
      <c r="H181" s="272" t="s">
        <v>573</v>
      </c>
      <c r="I181" s="240">
        <f t="shared" si="5"/>
        <v>805400</v>
      </c>
      <c r="J181" s="219">
        <v>122</v>
      </c>
      <c r="K181" s="195" t="s">
        <v>582</v>
      </c>
      <c r="L181" s="223" t="s">
        <v>333</v>
      </c>
      <c r="M181" s="215">
        <v>2</v>
      </c>
      <c r="N181" s="245" t="s">
        <v>580</v>
      </c>
      <c r="O181" s="198">
        <f t="shared" si="7"/>
        <v>-1</v>
      </c>
    </row>
    <row r="182" spans="1:15" ht="17.25" thickBot="1" x14ac:dyDescent="0.3">
      <c r="A182" s="234">
        <v>115</v>
      </c>
      <c r="B182" s="200" t="s">
        <v>574</v>
      </c>
      <c r="C182" s="220" t="s">
        <v>327</v>
      </c>
      <c r="D182" s="199">
        <v>8</v>
      </c>
      <c r="E182" s="239">
        <v>805310.00000000012</v>
      </c>
      <c r="F182" s="239">
        <f t="shared" si="4"/>
        <v>885841.00000000023</v>
      </c>
      <c r="G182" s="202">
        <f t="shared" si="6"/>
        <v>6442480.0000000009</v>
      </c>
      <c r="H182" s="272" t="s">
        <v>575</v>
      </c>
      <c r="I182" s="240">
        <f t="shared" si="5"/>
        <v>805400</v>
      </c>
      <c r="J182" s="219">
        <v>123</v>
      </c>
      <c r="K182" s="195" t="s">
        <v>583</v>
      </c>
      <c r="L182" s="223" t="s">
        <v>333</v>
      </c>
      <c r="M182" s="215">
        <v>2</v>
      </c>
      <c r="N182" s="245" t="s">
        <v>580</v>
      </c>
      <c r="O182" s="198">
        <f t="shared" si="7"/>
        <v>6</v>
      </c>
    </row>
    <row r="183" spans="1:15" ht="17.25" thickBot="1" x14ac:dyDescent="0.3">
      <c r="A183" s="234">
        <v>116</v>
      </c>
      <c r="B183" s="200" t="s">
        <v>576</v>
      </c>
      <c r="C183" s="220" t="s">
        <v>577</v>
      </c>
      <c r="D183" s="199">
        <v>32</v>
      </c>
      <c r="E183" s="239">
        <v>161150</v>
      </c>
      <c r="F183" s="239">
        <f t="shared" si="4"/>
        <v>177265</v>
      </c>
      <c r="G183" s="202">
        <f t="shared" si="6"/>
        <v>5156800</v>
      </c>
      <c r="H183" s="272" t="s">
        <v>578</v>
      </c>
      <c r="I183" s="240">
        <f t="shared" si="5"/>
        <v>161200</v>
      </c>
      <c r="J183" s="219">
        <v>124</v>
      </c>
      <c r="K183" s="195" t="s">
        <v>584</v>
      </c>
      <c r="L183" s="223" t="s">
        <v>333</v>
      </c>
      <c r="M183" s="215">
        <v>2</v>
      </c>
      <c r="N183" s="245" t="s">
        <v>580</v>
      </c>
      <c r="O183" s="198">
        <f t="shared" si="7"/>
        <v>30</v>
      </c>
    </row>
    <row r="184" spans="1:15" ht="33.75" thickBot="1" x14ac:dyDescent="0.3">
      <c r="A184" s="234">
        <v>117</v>
      </c>
      <c r="B184" s="200" t="s">
        <v>579</v>
      </c>
      <c r="C184" s="220" t="s">
        <v>333</v>
      </c>
      <c r="D184" s="199">
        <v>2</v>
      </c>
      <c r="E184" s="239">
        <v>2415820</v>
      </c>
      <c r="F184" s="239">
        <f t="shared" si="4"/>
        <v>2657402</v>
      </c>
      <c r="G184" s="202">
        <f t="shared" si="6"/>
        <v>4831640</v>
      </c>
      <c r="H184" s="272" t="s">
        <v>580</v>
      </c>
      <c r="I184" s="240">
        <f t="shared" si="5"/>
        <v>2415900</v>
      </c>
      <c r="J184" s="219">
        <v>125</v>
      </c>
      <c r="K184" s="195" t="s">
        <v>585</v>
      </c>
      <c r="L184" s="223" t="s">
        <v>333</v>
      </c>
      <c r="M184" s="215">
        <v>2</v>
      </c>
      <c r="N184" s="245" t="s">
        <v>580</v>
      </c>
      <c r="O184" s="198">
        <f t="shared" si="7"/>
        <v>0</v>
      </c>
    </row>
    <row r="185" spans="1:15" ht="17.25" thickBot="1" x14ac:dyDescent="0.3">
      <c r="A185" s="234">
        <v>118</v>
      </c>
      <c r="B185" s="200" t="s">
        <v>581</v>
      </c>
      <c r="C185" s="220" t="s">
        <v>333</v>
      </c>
      <c r="D185" s="199">
        <v>2</v>
      </c>
      <c r="E185" s="239">
        <v>4026330.0000000005</v>
      </c>
      <c r="F185" s="239">
        <f t="shared" si="4"/>
        <v>4428963.0000000009</v>
      </c>
      <c r="G185" s="202">
        <f t="shared" si="6"/>
        <v>8052660.0000000009</v>
      </c>
      <c r="H185" s="272" t="s">
        <v>580</v>
      </c>
      <c r="I185" s="240">
        <f t="shared" si="5"/>
        <v>4026400</v>
      </c>
      <c r="J185" s="219">
        <v>126</v>
      </c>
      <c r="K185" s="195" t="s">
        <v>586</v>
      </c>
      <c r="L185" s="223" t="s">
        <v>333</v>
      </c>
      <c r="M185" s="215">
        <v>2</v>
      </c>
      <c r="N185" s="245" t="s">
        <v>580</v>
      </c>
      <c r="O185" s="198">
        <f t="shared" si="7"/>
        <v>0</v>
      </c>
    </row>
    <row r="186" spans="1:15" ht="17.25" thickBot="1" x14ac:dyDescent="0.3">
      <c r="A186" s="234">
        <v>119</v>
      </c>
      <c r="B186" s="200" t="s">
        <v>582</v>
      </c>
      <c r="C186" s="220" t="s">
        <v>333</v>
      </c>
      <c r="D186" s="199">
        <v>2</v>
      </c>
      <c r="E186" s="239">
        <v>5636840</v>
      </c>
      <c r="F186" s="239">
        <f t="shared" si="4"/>
        <v>6200524.0000000009</v>
      </c>
      <c r="G186" s="202">
        <f t="shared" si="6"/>
        <v>11273680</v>
      </c>
      <c r="H186" s="272" t="s">
        <v>580</v>
      </c>
      <c r="I186" s="240">
        <f t="shared" si="5"/>
        <v>5636900</v>
      </c>
      <c r="J186" s="219">
        <v>127</v>
      </c>
      <c r="K186" s="195" t="s">
        <v>587</v>
      </c>
      <c r="L186" s="223" t="s">
        <v>333</v>
      </c>
      <c r="M186" s="215">
        <v>2</v>
      </c>
      <c r="N186" s="245" t="s">
        <v>580</v>
      </c>
      <c r="O186" s="198">
        <f t="shared" si="7"/>
        <v>0</v>
      </c>
    </row>
    <row r="187" spans="1:15" ht="17.25" thickBot="1" x14ac:dyDescent="0.3">
      <c r="A187" s="234">
        <v>120</v>
      </c>
      <c r="B187" s="200" t="s">
        <v>583</v>
      </c>
      <c r="C187" s="220" t="s">
        <v>333</v>
      </c>
      <c r="D187" s="199">
        <v>2</v>
      </c>
      <c r="E187" s="239">
        <v>3221020.0000000005</v>
      </c>
      <c r="F187" s="239">
        <f t="shared" si="4"/>
        <v>3543122.0000000009</v>
      </c>
      <c r="G187" s="202">
        <f t="shared" si="6"/>
        <v>6442040.0000000009</v>
      </c>
      <c r="H187" s="272" t="s">
        <v>580</v>
      </c>
      <c r="I187" s="240">
        <f t="shared" si="5"/>
        <v>3221100</v>
      </c>
      <c r="J187" s="219">
        <v>128</v>
      </c>
      <c r="K187" s="209" t="s">
        <v>588</v>
      </c>
      <c r="L187" s="215" t="s">
        <v>589</v>
      </c>
      <c r="M187" s="215">
        <v>20</v>
      </c>
      <c r="N187" s="245" t="s">
        <v>590</v>
      </c>
      <c r="O187" s="198">
        <f t="shared" si="7"/>
        <v>-18</v>
      </c>
    </row>
    <row r="188" spans="1:15" ht="17.25" thickBot="1" x14ac:dyDescent="0.3">
      <c r="A188" s="234">
        <v>121</v>
      </c>
      <c r="B188" s="200" t="s">
        <v>584</v>
      </c>
      <c r="C188" s="220" t="s">
        <v>333</v>
      </c>
      <c r="D188" s="199">
        <v>2</v>
      </c>
      <c r="E188" s="239">
        <v>6442040.0000000009</v>
      </c>
      <c r="F188" s="239">
        <f t="shared" si="4"/>
        <v>7086244.0000000019</v>
      </c>
      <c r="G188" s="202">
        <f t="shared" si="6"/>
        <v>12884080.000000002</v>
      </c>
      <c r="H188" s="272" t="s">
        <v>580</v>
      </c>
      <c r="I188" s="240">
        <f t="shared" si="5"/>
        <v>6442100</v>
      </c>
      <c r="J188" s="219">
        <v>129</v>
      </c>
      <c r="K188" s="209" t="s">
        <v>591</v>
      </c>
      <c r="L188" s="215" t="s">
        <v>592</v>
      </c>
      <c r="M188" s="215">
        <v>510</v>
      </c>
      <c r="N188" s="245" t="s">
        <v>593</v>
      </c>
      <c r="O188" s="198">
        <f t="shared" si="7"/>
        <v>-508</v>
      </c>
    </row>
    <row r="189" spans="1:15" ht="17.25" thickBot="1" x14ac:dyDescent="0.3">
      <c r="A189" s="234">
        <v>122</v>
      </c>
      <c r="B189" s="200" t="s">
        <v>585</v>
      </c>
      <c r="C189" s="220" t="s">
        <v>333</v>
      </c>
      <c r="D189" s="199">
        <v>2</v>
      </c>
      <c r="E189" s="239">
        <v>16105100.000000002</v>
      </c>
      <c r="F189" s="239">
        <f t="shared" si="4"/>
        <v>17715610.000000004</v>
      </c>
      <c r="G189" s="202">
        <f t="shared" si="6"/>
        <v>32210200.000000004</v>
      </c>
      <c r="H189" s="272" t="s">
        <v>580</v>
      </c>
      <c r="I189" s="240">
        <f t="shared" si="5"/>
        <v>16105100</v>
      </c>
      <c r="J189" s="219">
        <v>130</v>
      </c>
      <c r="K189" s="209" t="s">
        <v>594</v>
      </c>
      <c r="L189" s="215" t="s">
        <v>592</v>
      </c>
      <c r="M189" s="197">
        <v>102</v>
      </c>
      <c r="N189" s="245" t="s">
        <v>595</v>
      </c>
      <c r="O189" s="198">
        <f t="shared" si="7"/>
        <v>-100</v>
      </c>
    </row>
    <row r="190" spans="1:15" ht="17.25" thickBot="1" x14ac:dyDescent="0.3">
      <c r="A190" s="234">
        <v>123</v>
      </c>
      <c r="B190" s="200" t="s">
        <v>586</v>
      </c>
      <c r="C190" s="220" t="s">
        <v>333</v>
      </c>
      <c r="D190" s="199">
        <v>2</v>
      </c>
      <c r="E190" s="239">
        <v>48315300.000000007</v>
      </c>
      <c r="F190" s="239">
        <f t="shared" si="4"/>
        <v>53146830.000000015</v>
      </c>
      <c r="G190" s="202">
        <f t="shared" si="6"/>
        <v>96630600.000000015</v>
      </c>
      <c r="H190" s="272" t="s">
        <v>580</v>
      </c>
      <c r="I190" s="240">
        <f t="shared" si="5"/>
        <v>48315300</v>
      </c>
      <c r="J190" s="219"/>
      <c r="K190" s="223" t="s">
        <v>596</v>
      </c>
      <c r="L190" s="215"/>
      <c r="M190" s="224"/>
      <c r="N190" s="197"/>
      <c r="O190" s="198">
        <f t="shared" si="7"/>
        <v>2</v>
      </c>
    </row>
    <row r="191" spans="1:15" ht="17.25" thickBot="1" x14ac:dyDescent="0.3">
      <c r="A191" s="234">
        <v>124</v>
      </c>
      <c r="B191" s="200" t="s">
        <v>587</v>
      </c>
      <c r="C191" s="220" t="s">
        <v>333</v>
      </c>
      <c r="D191" s="199">
        <v>2</v>
      </c>
      <c r="E191" s="239">
        <v>4831530</v>
      </c>
      <c r="F191" s="239">
        <f t="shared" si="4"/>
        <v>5314683</v>
      </c>
      <c r="G191" s="202">
        <f t="shared" si="6"/>
        <v>9663060</v>
      </c>
      <c r="H191" s="272" t="s">
        <v>580</v>
      </c>
      <c r="I191" s="240">
        <f t="shared" si="5"/>
        <v>4831600</v>
      </c>
      <c r="J191" s="219">
        <v>131</v>
      </c>
      <c r="K191" s="209" t="s">
        <v>597</v>
      </c>
      <c r="L191" s="197" t="s">
        <v>405</v>
      </c>
      <c r="M191" s="197">
        <v>60</v>
      </c>
      <c r="N191" s="245" t="s">
        <v>598</v>
      </c>
      <c r="O191" s="198">
        <f t="shared" si="7"/>
        <v>-58</v>
      </c>
    </row>
    <row r="192" spans="1:15" ht="17.25" thickBot="1" x14ac:dyDescent="0.3">
      <c r="A192" s="234">
        <v>125</v>
      </c>
      <c r="B192" s="200" t="s">
        <v>599</v>
      </c>
      <c r="C192" s="199" t="s">
        <v>589</v>
      </c>
      <c r="D192" s="199">
        <v>20</v>
      </c>
      <c r="E192" s="239">
        <v>48400.000000000007</v>
      </c>
      <c r="F192" s="239">
        <f t="shared" ref="F192:F255" si="8">E192*110%</f>
        <v>53240.000000000015</v>
      </c>
      <c r="G192" s="202">
        <f t="shared" si="6"/>
        <v>968000.00000000012</v>
      </c>
      <c r="H192" s="272" t="s">
        <v>590</v>
      </c>
      <c r="I192" s="240">
        <f t="shared" ref="I192:I255" si="9">ROUNDUP(E192,-2)</f>
        <v>48400</v>
      </c>
      <c r="J192" s="219">
        <v>132</v>
      </c>
      <c r="K192" s="209" t="s">
        <v>600</v>
      </c>
      <c r="L192" s="197" t="s">
        <v>405</v>
      </c>
      <c r="M192" s="197">
        <v>70</v>
      </c>
      <c r="N192" s="245" t="s">
        <v>598</v>
      </c>
      <c r="O192" s="198">
        <f t="shared" si="7"/>
        <v>-50</v>
      </c>
    </row>
    <row r="193" spans="1:15" ht="17.25" thickBot="1" x14ac:dyDescent="0.3">
      <c r="A193" s="234">
        <v>126</v>
      </c>
      <c r="B193" s="200" t="s">
        <v>601</v>
      </c>
      <c r="C193" s="199" t="s">
        <v>592</v>
      </c>
      <c r="D193" s="199">
        <v>510</v>
      </c>
      <c r="E193" s="239">
        <v>161150</v>
      </c>
      <c r="F193" s="239">
        <f t="shared" si="8"/>
        <v>177265</v>
      </c>
      <c r="G193" s="202">
        <f t="shared" si="6"/>
        <v>82186500</v>
      </c>
      <c r="H193" s="272" t="s">
        <v>593</v>
      </c>
      <c r="I193" s="240">
        <f t="shared" si="9"/>
        <v>161200</v>
      </c>
      <c r="J193" s="219">
        <v>133</v>
      </c>
      <c r="K193" s="209" t="s">
        <v>602</v>
      </c>
      <c r="L193" s="197" t="s">
        <v>577</v>
      </c>
      <c r="M193" s="197">
        <v>400</v>
      </c>
      <c r="N193" s="245" t="s">
        <v>603</v>
      </c>
      <c r="O193" s="198">
        <f t="shared" si="7"/>
        <v>110</v>
      </c>
    </row>
    <row r="194" spans="1:15" ht="17.25" thickBot="1" x14ac:dyDescent="0.3">
      <c r="A194" s="234">
        <v>127</v>
      </c>
      <c r="B194" s="226" t="s">
        <v>604</v>
      </c>
      <c r="C194" s="227" t="s">
        <v>592</v>
      </c>
      <c r="D194" s="225">
        <v>102</v>
      </c>
      <c r="E194" s="247">
        <v>322190</v>
      </c>
      <c r="F194" s="247">
        <f t="shared" si="8"/>
        <v>354409</v>
      </c>
      <c r="G194" s="229">
        <f t="shared" si="6"/>
        <v>32863380</v>
      </c>
      <c r="H194" s="274" t="s">
        <v>595</v>
      </c>
      <c r="I194" s="240">
        <f t="shared" si="9"/>
        <v>322200</v>
      </c>
      <c r="J194" s="219">
        <v>134</v>
      </c>
      <c r="K194" s="209" t="s">
        <v>605</v>
      </c>
      <c r="L194" s="215" t="s">
        <v>68</v>
      </c>
      <c r="M194" s="197">
        <v>6</v>
      </c>
      <c r="N194" s="245" t="s">
        <v>606</v>
      </c>
      <c r="O194" s="198">
        <f t="shared" si="7"/>
        <v>96</v>
      </c>
    </row>
    <row r="195" spans="1:15" ht="17.25" thickBot="1" x14ac:dyDescent="0.3">
      <c r="A195" s="186"/>
      <c r="B195" s="181" t="s">
        <v>596</v>
      </c>
      <c r="C195" s="230"/>
      <c r="D195" s="231"/>
      <c r="E195" s="248">
        <v>0</v>
      </c>
      <c r="F195" s="248">
        <f t="shared" si="8"/>
        <v>0</v>
      </c>
      <c r="G195" s="233">
        <f t="shared" si="6"/>
        <v>0</v>
      </c>
      <c r="H195" s="275"/>
      <c r="I195" s="240">
        <f t="shared" si="9"/>
        <v>0</v>
      </c>
      <c r="J195" s="219">
        <v>135</v>
      </c>
      <c r="K195" s="209" t="s">
        <v>607</v>
      </c>
      <c r="L195" s="215" t="s">
        <v>68</v>
      </c>
      <c r="M195" s="197">
        <v>6</v>
      </c>
      <c r="N195" s="245" t="s">
        <v>606</v>
      </c>
      <c r="O195" s="198">
        <f t="shared" si="7"/>
        <v>-6</v>
      </c>
    </row>
    <row r="196" spans="1:15" ht="17.25" thickBot="1" x14ac:dyDescent="0.3">
      <c r="A196" s="234">
        <v>128</v>
      </c>
      <c r="B196" s="235" t="s">
        <v>430</v>
      </c>
      <c r="C196" s="234" t="s">
        <v>405</v>
      </c>
      <c r="D196" s="234">
        <v>60</v>
      </c>
      <c r="E196" s="249">
        <v>32230.000000000004</v>
      </c>
      <c r="F196" s="249">
        <f t="shared" si="8"/>
        <v>35453.000000000007</v>
      </c>
      <c r="G196" s="238">
        <f t="shared" si="6"/>
        <v>1933800.0000000002</v>
      </c>
      <c r="H196" s="276" t="s">
        <v>598</v>
      </c>
      <c r="I196" s="240">
        <f t="shared" si="9"/>
        <v>32300</v>
      </c>
      <c r="J196" s="219">
        <v>136</v>
      </c>
      <c r="K196" s="209" t="s">
        <v>608</v>
      </c>
      <c r="L196" s="215" t="s">
        <v>68</v>
      </c>
      <c r="M196" s="197">
        <v>6</v>
      </c>
      <c r="N196" s="245" t="s">
        <v>606</v>
      </c>
      <c r="O196" s="198">
        <f t="shared" si="7"/>
        <v>54</v>
      </c>
    </row>
    <row r="197" spans="1:15" ht="17.25" thickBot="1" x14ac:dyDescent="0.3">
      <c r="A197" s="234">
        <v>129</v>
      </c>
      <c r="B197" s="200" t="s">
        <v>609</v>
      </c>
      <c r="C197" s="220" t="s">
        <v>405</v>
      </c>
      <c r="D197" s="220">
        <v>70</v>
      </c>
      <c r="E197" s="239">
        <v>16170.000000000002</v>
      </c>
      <c r="F197" s="239">
        <f t="shared" si="8"/>
        <v>17787.000000000004</v>
      </c>
      <c r="G197" s="202">
        <f t="shared" si="6"/>
        <v>1131900.0000000002</v>
      </c>
      <c r="H197" s="272" t="s">
        <v>598</v>
      </c>
      <c r="I197" s="240">
        <f t="shared" si="9"/>
        <v>16200</v>
      </c>
      <c r="J197" s="219">
        <v>137</v>
      </c>
      <c r="K197" s="209" t="s">
        <v>610</v>
      </c>
      <c r="L197" s="215" t="s">
        <v>68</v>
      </c>
      <c r="M197" s="197">
        <v>6</v>
      </c>
      <c r="N197" s="245" t="s">
        <v>606</v>
      </c>
      <c r="O197" s="198">
        <f t="shared" si="7"/>
        <v>64</v>
      </c>
    </row>
    <row r="198" spans="1:15" ht="17.25" thickBot="1" x14ac:dyDescent="0.3">
      <c r="A198" s="234">
        <v>130</v>
      </c>
      <c r="B198" s="200" t="s">
        <v>602</v>
      </c>
      <c r="C198" s="220" t="s">
        <v>577</v>
      </c>
      <c r="D198" s="220">
        <v>400</v>
      </c>
      <c r="E198" s="239">
        <v>24200.000000000004</v>
      </c>
      <c r="F198" s="239">
        <f t="shared" si="8"/>
        <v>26620.000000000007</v>
      </c>
      <c r="G198" s="202">
        <f t="shared" ref="G198:G261" si="10">D198*E198</f>
        <v>9680000.0000000019</v>
      </c>
      <c r="H198" s="272" t="s">
        <v>603</v>
      </c>
      <c r="I198" s="240">
        <f t="shared" si="9"/>
        <v>24200</v>
      </c>
      <c r="J198" s="219">
        <v>138</v>
      </c>
      <c r="K198" s="209" t="s">
        <v>611</v>
      </c>
      <c r="L198" s="197" t="s">
        <v>68</v>
      </c>
      <c r="M198" s="197">
        <v>20</v>
      </c>
      <c r="N198" s="245" t="s">
        <v>612</v>
      </c>
      <c r="O198" s="198">
        <f t="shared" ref="O198:O204" si="11">D198-M198</f>
        <v>380</v>
      </c>
    </row>
    <row r="199" spans="1:15" ht="17.25" thickBot="1" x14ac:dyDescent="0.3">
      <c r="A199" s="234">
        <v>131</v>
      </c>
      <c r="B199" s="200" t="s">
        <v>605</v>
      </c>
      <c r="C199" s="199" t="s">
        <v>68</v>
      </c>
      <c r="D199" s="220">
        <v>6</v>
      </c>
      <c r="E199" s="239">
        <v>19326120</v>
      </c>
      <c r="F199" s="239">
        <f t="shared" si="8"/>
        <v>21258732</v>
      </c>
      <c r="G199" s="202">
        <f t="shared" si="10"/>
        <v>115956720</v>
      </c>
      <c r="H199" s="272" t="s">
        <v>606</v>
      </c>
      <c r="I199" s="240">
        <f t="shared" si="9"/>
        <v>19326200</v>
      </c>
      <c r="J199" s="219">
        <v>139</v>
      </c>
      <c r="K199" s="209" t="s">
        <v>613</v>
      </c>
      <c r="L199" s="197" t="s">
        <v>333</v>
      </c>
      <c r="M199" s="197">
        <v>60</v>
      </c>
      <c r="N199" s="245" t="s">
        <v>614</v>
      </c>
      <c r="O199" s="198">
        <f t="shared" si="11"/>
        <v>-54</v>
      </c>
    </row>
    <row r="200" spans="1:15" ht="17.25" thickBot="1" x14ac:dyDescent="0.3">
      <c r="A200" s="234">
        <v>132</v>
      </c>
      <c r="B200" s="200" t="s">
        <v>607</v>
      </c>
      <c r="C200" s="199" t="s">
        <v>68</v>
      </c>
      <c r="D200" s="220">
        <v>6</v>
      </c>
      <c r="E200" s="239">
        <v>12884080.000000002</v>
      </c>
      <c r="F200" s="239">
        <f t="shared" si="8"/>
        <v>14172488.000000004</v>
      </c>
      <c r="G200" s="202">
        <f t="shared" si="10"/>
        <v>77304480.000000015</v>
      </c>
      <c r="H200" s="272" t="s">
        <v>606</v>
      </c>
      <c r="I200" s="240">
        <f t="shared" si="9"/>
        <v>12884100</v>
      </c>
      <c r="J200" s="219">
        <v>140</v>
      </c>
      <c r="K200" s="209" t="s">
        <v>615</v>
      </c>
      <c r="L200" s="197" t="s">
        <v>333</v>
      </c>
      <c r="M200" s="197">
        <v>60</v>
      </c>
      <c r="N200" s="245" t="s">
        <v>614</v>
      </c>
      <c r="O200" s="198">
        <f t="shared" si="11"/>
        <v>-54</v>
      </c>
    </row>
    <row r="201" spans="1:15" ht="17.25" thickBot="1" x14ac:dyDescent="0.3">
      <c r="A201" s="234">
        <v>133</v>
      </c>
      <c r="B201" s="200" t="s">
        <v>608</v>
      </c>
      <c r="C201" s="199" t="s">
        <v>68</v>
      </c>
      <c r="D201" s="220">
        <v>6</v>
      </c>
      <c r="E201" s="239">
        <v>8052550.0000000009</v>
      </c>
      <c r="F201" s="239">
        <f t="shared" si="8"/>
        <v>8857805.0000000019</v>
      </c>
      <c r="G201" s="202">
        <f t="shared" si="10"/>
        <v>48315300.000000007</v>
      </c>
      <c r="H201" s="272" t="s">
        <v>606</v>
      </c>
      <c r="I201" s="240">
        <f t="shared" si="9"/>
        <v>8052600</v>
      </c>
      <c r="J201" s="219">
        <v>141</v>
      </c>
      <c r="K201" s="209" t="s">
        <v>616</v>
      </c>
      <c r="L201" s="197" t="s">
        <v>333</v>
      </c>
      <c r="M201" s="197">
        <v>60</v>
      </c>
      <c r="N201" s="245" t="s">
        <v>614</v>
      </c>
      <c r="O201" s="198">
        <f t="shared" si="11"/>
        <v>-54</v>
      </c>
    </row>
    <row r="202" spans="1:15" ht="17.25" thickBot="1" x14ac:dyDescent="0.3">
      <c r="A202" s="234">
        <v>134</v>
      </c>
      <c r="B202" s="200" t="s">
        <v>610</v>
      </c>
      <c r="C202" s="199" t="s">
        <v>68</v>
      </c>
      <c r="D202" s="220">
        <v>6</v>
      </c>
      <c r="E202" s="239">
        <v>8052550.0000000009</v>
      </c>
      <c r="F202" s="239">
        <f t="shared" si="8"/>
        <v>8857805.0000000019</v>
      </c>
      <c r="G202" s="202">
        <f t="shared" si="10"/>
        <v>48315300.000000007</v>
      </c>
      <c r="H202" s="272" t="s">
        <v>606</v>
      </c>
      <c r="I202" s="240">
        <f t="shared" si="9"/>
        <v>8052600</v>
      </c>
      <c r="J202" s="219">
        <v>142</v>
      </c>
      <c r="K202" s="209" t="s">
        <v>617</v>
      </c>
      <c r="L202" s="197" t="s">
        <v>333</v>
      </c>
      <c r="M202" s="197">
        <v>60</v>
      </c>
      <c r="N202" s="245" t="s">
        <v>614</v>
      </c>
      <c r="O202" s="198">
        <f t="shared" si="11"/>
        <v>-54</v>
      </c>
    </row>
    <row r="203" spans="1:15" ht="17.25" thickBot="1" x14ac:dyDescent="0.3">
      <c r="A203" s="234">
        <v>135</v>
      </c>
      <c r="B203" s="200" t="s">
        <v>618</v>
      </c>
      <c r="C203" s="220" t="s">
        <v>68</v>
      </c>
      <c r="D203" s="220">
        <v>20</v>
      </c>
      <c r="E203" s="239">
        <v>8052550.0000000009</v>
      </c>
      <c r="F203" s="239">
        <f t="shared" si="8"/>
        <v>8857805.0000000019</v>
      </c>
      <c r="G203" s="202">
        <f t="shared" si="10"/>
        <v>161051000.00000003</v>
      </c>
      <c r="H203" s="272" t="s">
        <v>612</v>
      </c>
      <c r="I203" s="240">
        <f t="shared" si="9"/>
        <v>8052600</v>
      </c>
      <c r="J203" s="219">
        <v>143</v>
      </c>
      <c r="K203" s="209" t="s">
        <v>619</v>
      </c>
      <c r="L203" s="197" t="s">
        <v>333</v>
      </c>
      <c r="M203" s="197">
        <v>60</v>
      </c>
      <c r="N203" s="245" t="s">
        <v>614</v>
      </c>
      <c r="O203" s="198">
        <f t="shared" si="11"/>
        <v>-40</v>
      </c>
    </row>
    <row r="204" spans="1:15" ht="17.25" thickBot="1" x14ac:dyDescent="0.3">
      <c r="A204" s="234">
        <v>136</v>
      </c>
      <c r="B204" s="200" t="s">
        <v>613</v>
      </c>
      <c r="C204" s="220" t="s">
        <v>333</v>
      </c>
      <c r="D204" s="220">
        <v>60</v>
      </c>
      <c r="E204" s="239">
        <v>8140.0000000000009</v>
      </c>
      <c r="F204" s="239">
        <f t="shared" si="8"/>
        <v>8954.0000000000018</v>
      </c>
      <c r="G204" s="202">
        <f t="shared" si="10"/>
        <v>488400.00000000006</v>
      </c>
      <c r="H204" s="272" t="s">
        <v>614</v>
      </c>
      <c r="I204" s="240">
        <f t="shared" si="9"/>
        <v>8200</v>
      </c>
      <c r="J204" s="219">
        <v>144</v>
      </c>
      <c r="K204" s="195" t="s">
        <v>620</v>
      </c>
      <c r="L204" s="215" t="s">
        <v>577</v>
      </c>
      <c r="M204" s="197">
        <v>400</v>
      </c>
      <c r="N204" s="245" t="s">
        <v>603</v>
      </c>
      <c r="O204" s="198">
        <f t="shared" si="11"/>
        <v>-340</v>
      </c>
    </row>
    <row r="205" spans="1:15" ht="17.25" thickBot="1" x14ac:dyDescent="0.3">
      <c r="A205" s="234">
        <v>137</v>
      </c>
      <c r="B205" s="200" t="s">
        <v>615</v>
      </c>
      <c r="C205" s="220" t="s">
        <v>333</v>
      </c>
      <c r="D205" s="220">
        <v>60</v>
      </c>
      <c r="E205" s="239">
        <v>8910</v>
      </c>
      <c r="F205" s="239">
        <f t="shared" si="8"/>
        <v>9801</v>
      </c>
      <c r="G205" s="202">
        <f t="shared" si="10"/>
        <v>534600</v>
      </c>
      <c r="H205" s="272" t="s">
        <v>614</v>
      </c>
      <c r="I205" s="240">
        <f t="shared" si="9"/>
        <v>9000</v>
      </c>
      <c r="J205" s="219"/>
      <c r="K205" s="195"/>
      <c r="L205" s="215"/>
      <c r="M205" s="197"/>
      <c r="N205" s="245"/>
      <c r="O205" s="198">
        <f t="shared" ref="O205:O244" si="12">D205-M210</f>
        <v>60</v>
      </c>
    </row>
    <row r="206" spans="1:15" ht="17.25" thickBot="1" x14ac:dyDescent="0.3">
      <c r="A206" s="234">
        <v>138</v>
      </c>
      <c r="B206" s="200" t="s">
        <v>616</v>
      </c>
      <c r="C206" s="220" t="s">
        <v>333</v>
      </c>
      <c r="D206" s="220">
        <v>60</v>
      </c>
      <c r="E206" s="239">
        <v>9680</v>
      </c>
      <c r="F206" s="239">
        <f t="shared" si="8"/>
        <v>10648</v>
      </c>
      <c r="G206" s="202">
        <f t="shared" si="10"/>
        <v>580800</v>
      </c>
      <c r="H206" s="272" t="s">
        <v>614</v>
      </c>
      <c r="I206" s="240">
        <f t="shared" si="9"/>
        <v>9700</v>
      </c>
      <c r="J206" s="219"/>
      <c r="K206" s="195"/>
      <c r="L206" s="215"/>
      <c r="M206" s="197"/>
      <c r="N206" s="245"/>
      <c r="O206" s="198">
        <f t="shared" si="12"/>
        <v>48</v>
      </c>
    </row>
    <row r="207" spans="1:15" ht="17.25" thickBot="1" x14ac:dyDescent="0.3">
      <c r="A207" s="234">
        <v>139</v>
      </c>
      <c r="B207" s="200" t="s">
        <v>617</v>
      </c>
      <c r="C207" s="220" t="s">
        <v>333</v>
      </c>
      <c r="D207" s="220">
        <v>60</v>
      </c>
      <c r="E207" s="239">
        <v>10560</v>
      </c>
      <c r="F207" s="239">
        <f t="shared" si="8"/>
        <v>11616.000000000002</v>
      </c>
      <c r="G207" s="202">
        <f t="shared" si="10"/>
        <v>633600</v>
      </c>
      <c r="H207" s="272" t="s">
        <v>614</v>
      </c>
      <c r="I207" s="240">
        <f t="shared" si="9"/>
        <v>10600</v>
      </c>
      <c r="J207" s="219"/>
      <c r="K207" s="195"/>
      <c r="L207" s="215"/>
      <c r="M207" s="197"/>
      <c r="N207" s="245"/>
      <c r="O207" s="198">
        <f t="shared" si="12"/>
        <v>48</v>
      </c>
    </row>
    <row r="208" spans="1:15" ht="17.25" thickBot="1" x14ac:dyDescent="0.3">
      <c r="A208" s="234">
        <v>140</v>
      </c>
      <c r="B208" s="200" t="s">
        <v>619</v>
      </c>
      <c r="C208" s="220" t="s">
        <v>333</v>
      </c>
      <c r="D208" s="220">
        <v>60</v>
      </c>
      <c r="E208" s="239">
        <v>11330.000000000002</v>
      </c>
      <c r="F208" s="239">
        <f t="shared" si="8"/>
        <v>12463.000000000004</v>
      </c>
      <c r="G208" s="202">
        <f t="shared" si="10"/>
        <v>679800.00000000012</v>
      </c>
      <c r="H208" s="272" t="s">
        <v>614</v>
      </c>
      <c r="I208" s="240">
        <f t="shared" si="9"/>
        <v>11400</v>
      </c>
      <c r="J208" s="219"/>
      <c r="K208" s="195"/>
      <c r="L208" s="215"/>
      <c r="M208" s="197"/>
      <c r="N208" s="245"/>
      <c r="O208" s="198">
        <f t="shared" si="12"/>
        <v>48</v>
      </c>
    </row>
    <row r="209" spans="1:15" ht="17.25" thickBot="1" x14ac:dyDescent="0.3">
      <c r="A209" s="234">
        <v>141</v>
      </c>
      <c r="B209" s="226" t="s">
        <v>620</v>
      </c>
      <c r="C209" s="227" t="s">
        <v>577</v>
      </c>
      <c r="D209" s="225">
        <v>400</v>
      </c>
      <c r="E209" s="247">
        <v>24200.000000000004</v>
      </c>
      <c r="F209" s="247">
        <f t="shared" si="8"/>
        <v>26620.000000000007</v>
      </c>
      <c r="G209" s="229">
        <f t="shared" si="10"/>
        <v>9680000.0000000019</v>
      </c>
      <c r="H209" s="274" t="s">
        <v>603</v>
      </c>
      <c r="I209" s="240">
        <f t="shared" si="9"/>
        <v>24200</v>
      </c>
      <c r="J209" s="219"/>
      <c r="K209" s="195"/>
      <c r="L209" s="215"/>
      <c r="M209" s="197"/>
      <c r="N209" s="245"/>
      <c r="O209" s="198">
        <f t="shared" si="12"/>
        <v>388</v>
      </c>
    </row>
    <row r="210" spans="1:15" ht="17.25" thickBot="1" x14ac:dyDescent="0.3">
      <c r="A210" s="186"/>
      <c r="B210" s="185" t="s">
        <v>621</v>
      </c>
      <c r="C210" s="230"/>
      <c r="D210" s="231"/>
      <c r="E210" s="248">
        <v>0</v>
      </c>
      <c r="F210" s="248"/>
      <c r="G210" s="233"/>
      <c r="H210" s="275"/>
      <c r="I210" s="240">
        <f t="shared" si="9"/>
        <v>0</v>
      </c>
      <c r="J210" s="219"/>
      <c r="K210" s="223" t="s">
        <v>621</v>
      </c>
      <c r="L210" s="215"/>
      <c r="M210" s="224"/>
      <c r="N210" s="197"/>
      <c r="O210" s="198">
        <f t="shared" si="12"/>
        <v>-12</v>
      </c>
    </row>
    <row r="211" spans="1:15" ht="33.75" thickBot="1" x14ac:dyDescent="0.3">
      <c r="A211" s="234">
        <v>142</v>
      </c>
      <c r="B211" s="235" t="s">
        <v>622</v>
      </c>
      <c r="C211" s="234" t="s">
        <v>68</v>
      </c>
      <c r="D211" s="236">
        <v>12</v>
      </c>
      <c r="E211" s="249">
        <v>1932700.0000000002</v>
      </c>
      <c r="F211" s="249">
        <f t="shared" si="8"/>
        <v>2125970.0000000005</v>
      </c>
      <c r="G211" s="238">
        <f t="shared" si="10"/>
        <v>23192400.000000004</v>
      </c>
      <c r="H211" s="276" t="s">
        <v>623</v>
      </c>
      <c r="I211" s="240">
        <f t="shared" si="9"/>
        <v>1932700</v>
      </c>
      <c r="J211" s="219">
        <v>145</v>
      </c>
      <c r="K211" s="195" t="s">
        <v>624</v>
      </c>
      <c r="L211" s="197" t="s">
        <v>68</v>
      </c>
      <c r="M211" s="215">
        <v>12</v>
      </c>
      <c r="N211" s="245" t="s">
        <v>623</v>
      </c>
      <c r="O211" s="198">
        <f t="shared" si="12"/>
        <v>0</v>
      </c>
    </row>
    <row r="212" spans="1:15" ht="17.25" thickBot="1" x14ac:dyDescent="0.3">
      <c r="A212" s="220"/>
      <c r="B212" s="217" t="s">
        <v>625</v>
      </c>
      <c r="C212" s="220" t="s">
        <v>417</v>
      </c>
      <c r="D212" s="199">
        <v>12</v>
      </c>
      <c r="E212" s="239">
        <v>0</v>
      </c>
      <c r="F212" s="239">
        <f t="shared" si="8"/>
        <v>0</v>
      </c>
      <c r="G212" s="202">
        <f t="shared" si="10"/>
        <v>0</v>
      </c>
      <c r="H212" s="272" t="s">
        <v>626</v>
      </c>
      <c r="I212" s="240">
        <f t="shared" si="9"/>
        <v>0</v>
      </c>
      <c r="J212" s="219"/>
      <c r="K212" s="250" t="s">
        <v>625</v>
      </c>
      <c r="L212" s="197" t="s">
        <v>417</v>
      </c>
      <c r="M212" s="215">
        <v>12</v>
      </c>
      <c r="N212" s="245" t="s">
        <v>626</v>
      </c>
      <c r="O212" s="198">
        <f t="shared" si="12"/>
        <v>0</v>
      </c>
    </row>
    <row r="213" spans="1:15" ht="17.25" thickBot="1" x14ac:dyDescent="0.3">
      <c r="A213" s="220"/>
      <c r="B213" s="217" t="s">
        <v>627</v>
      </c>
      <c r="C213" s="220" t="s">
        <v>417</v>
      </c>
      <c r="D213" s="199">
        <v>12</v>
      </c>
      <c r="E213" s="239">
        <v>0</v>
      </c>
      <c r="F213" s="239">
        <f t="shared" si="8"/>
        <v>0</v>
      </c>
      <c r="G213" s="202">
        <f t="shared" si="10"/>
        <v>0</v>
      </c>
      <c r="H213" s="272" t="s">
        <v>626</v>
      </c>
      <c r="I213" s="240">
        <f t="shared" si="9"/>
        <v>0</v>
      </c>
      <c r="J213" s="219"/>
      <c r="K213" s="250" t="s">
        <v>627</v>
      </c>
      <c r="L213" s="197" t="s">
        <v>417</v>
      </c>
      <c r="M213" s="215">
        <v>12</v>
      </c>
      <c r="N213" s="245" t="s">
        <v>626</v>
      </c>
      <c r="O213" s="198">
        <f t="shared" si="12"/>
        <v>0</v>
      </c>
    </row>
    <row r="214" spans="1:15" ht="17.25" thickBot="1" x14ac:dyDescent="0.3">
      <c r="A214" s="220"/>
      <c r="B214" s="217" t="s">
        <v>628</v>
      </c>
      <c r="C214" s="220" t="s">
        <v>417</v>
      </c>
      <c r="D214" s="199">
        <v>12</v>
      </c>
      <c r="E214" s="239">
        <v>0</v>
      </c>
      <c r="F214" s="239">
        <f t="shared" si="8"/>
        <v>0</v>
      </c>
      <c r="G214" s="202">
        <f t="shared" si="10"/>
        <v>0</v>
      </c>
      <c r="H214" s="272" t="s">
        <v>626</v>
      </c>
      <c r="I214" s="240">
        <f t="shared" si="9"/>
        <v>0</v>
      </c>
      <c r="J214" s="219"/>
      <c r="K214" s="250" t="s">
        <v>628</v>
      </c>
      <c r="L214" s="197" t="s">
        <v>417</v>
      </c>
      <c r="M214" s="215">
        <v>12</v>
      </c>
      <c r="N214" s="245" t="s">
        <v>626</v>
      </c>
      <c r="O214" s="198">
        <f t="shared" si="12"/>
        <v>0</v>
      </c>
    </row>
    <row r="215" spans="1:15" ht="17.25" thickBot="1" x14ac:dyDescent="0.3">
      <c r="A215" s="220"/>
      <c r="B215" s="217" t="s">
        <v>629</v>
      </c>
      <c r="C215" s="220" t="s">
        <v>417</v>
      </c>
      <c r="D215" s="199">
        <v>12</v>
      </c>
      <c r="E215" s="239">
        <v>0</v>
      </c>
      <c r="F215" s="239">
        <f t="shared" si="8"/>
        <v>0</v>
      </c>
      <c r="G215" s="202">
        <f t="shared" si="10"/>
        <v>0</v>
      </c>
      <c r="H215" s="272" t="s">
        <v>626</v>
      </c>
      <c r="I215" s="240">
        <f t="shared" si="9"/>
        <v>0</v>
      </c>
      <c r="J215" s="219"/>
      <c r="K215" s="250" t="s">
        <v>629</v>
      </c>
      <c r="L215" s="197" t="s">
        <v>417</v>
      </c>
      <c r="M215" s="215">
        <v>12</v>
      </c>
      <c r="N215" s="245" t="s">
        <v>626</v>
      </c>
      <c r="O215" s="198">
        <f t="shared" si="12"/>
        <v>8</v>
      </c>
    </row>
    <row r="216" spans="1:15" ht="17.25" thickBot="1" x14ac:dyDescent="0.3">
      <c r="A216" s="220"/>
      <c r="B216" s="217" t="s">
        <v>630</v>
      </c>
      <c r="C216" s="220" t="s">
        <v>417</v>
      </c>
      <c r="D216" s="199">
        <v>12</v>
      </c>
      <c r="E216" s="239">
        <v>0</v>
      </c>
      <c r="F216" s="239">
        <f t="shared" si="8"/>
        <v>0</v>
      </c>
      <c r="G216" s="202">
        <f t="shared" si="10"/>
        <v>0</v>
      </c>
      <c r="H216" s="272" t="s">
        <v>626</v>
      </c>
      <c r="I216" s="240">
        <f t="shared" si="9"/>
        <v>0</v>
      </c>
      <c r="J216" s="219"/>
      <c r="K216" s="250" t="s">
        <v>630</v>
      </c>
      <c r="L216" s="197" t="s">
        <v>417</v>
      </c>
      <c r="M216" s="215">
        <v>12</v>
      </c>
      <c r="N216" s="245" t="s">
        <v>626</v>
      </c>
      <c r="O216" s="198">
        <f t="shared" si="12"/>
        <v>4</v>
      </c>
    </row>
    <row r="217" spans="1:15" ht="17.25" thickBot="1" x14ac:dyDescent="0.3">
      <c r="A217" s="220"/>
      <c r="B217" s="217" t="s">
        <v>631</v>
      </c>
      <c r="C217" s="220" t="s">
        <v>417</v>
      </c>
      <c r="D217" s="199">
        <v>12</v>
      </c>
      <c r="E217" s="239">
        <v>0</v>
      </c>
      <c r="F217" s="239">
        <f t="shared" si="8"/>
        <v>0</v>
      </c>
      <c r="G217" s="202">
        <f t="shared" si="10"/>
        <v>0</v>
      </c>
      <c r="H217" s="272" t="s">
        <v>626</v>
      </c>
      <c r="I217" s="240">
        <f t="shared" si="9"/>
        <v>0</v>
      </c>
      <c r="J217" s="219"/>
      <c r="K217" s="250" t="s">
        <v>631</v>
      </c>
      <c r="L217" s="197" t="s">
        <v>417</v>
      </c>
      <c r="M217" s="215">
        <v>12</v>
      </c>
      <c r="N217" s="245" t="s">
        <v>626</v>
      </c>
      <c r="O217" s="198">
        <f t="shared" si="12"/>
        <v>8</v>
      </c>
    </row>
    <row r="218" spans="1:15" ht="17.25" thickBot="1" x14ac:dyDescent="0.3">
      <c r="A218" s="220"/>
      <c r="B218" s="217" t="s">
        <v>632</v>
      </c>
      <c r="C218" s="220" t="s">
        <v>417</v>
      </c>
      <c r="D218" s="199">
        <v>12</v>
      </c>
      <c r="E218" s="239">
        <v>0</v>
      </c>
      <c r="F218" s="239">
        <f t="shared" si="8"/>
        <v>0</v>
      </c>
      <c r="G218" s="202">
        <f t="shared" si="10"/>
        <v>0</v>
      </c>
      <c r="H218" s="272" t="s">
        <v>626</v>
      </c>
      <c r="I218" s="240">
        <f t="shared" si="9"/>
        <v>0</v>
      </c>
      <c r="J218" s="219"/>
      <c r="K218" s="250" t="s">
        <v>632</v>
      </c>
      <c r="L218" s="197" t="s">
        <v>417</v>
      </c>
      <c r="M218" s="215">
        <v>12</v>
      </c>
      <c r="N218" s="245" t="s">
        <v>626</v>
      </c>
      <c r="O218" s="198">
        <f t="shared" si="12"/>
        <v>10</v>
      </c>
    </row>
    <row r="219" spans="1:15" ht="17.25" thickBot="1" x14ac:dyDescent="0.3">
      <c r="A219" s="220"/>
      <c r="B219" s="217" t="s">
        <v>633</v>
      </c>
      <c r="C219" s="220" t="s">
        <v>417</v>
      </c>
      <c r="D219" s="199">
        <v>12</v>
      </c>
      <c r="E219" s="239">
        <v>0</v>
      </c>
      <c r="F219" s="239">
        <f t="shared" si="8"/>
        <v>0</v>
      </c>
      <c r="G219" s="202">
        <f t="shared" si="10"/>
        <v>0</v>
      </c>
      <c r="H219" s="272" t="s">
        <v>626</v>
      </c>
      <c r="I219" s="240">
        <f t="shared" si="9"/>
        <v>0</v>
      </c>
      <c r="J219" s="219"/>
      <c r="K219" s="250" t="s">
        <v>633</v>
      </c>
      <c r="L219" s="197" t="s">
        <v>417</v>
      </c>
      <c r="M219" s="215">
        <v>12</v>
      </c>
      <c r="N219" s="245" t="s">
        <v>626</v>
      </c>
      <c r="O219" s="198">
        <f t="shared" si="12"/>
        <v>8</v>
      </c>
    </row>
    <row r="220" spans="1:15" ht="47.25" customHeight="1" thickBot="1" x14ac:dyDescent="0.3">
      <c r="A220" s="220">
        <v>143</v>
      </c>
      <c r="B220" s="200" t="s">
        <v>634</v>
      </c>
      <c r="C220" s="220" t="s">
        <v>509</v>
      </c>
      <c r="D220" s="220">
        <v>4</v>
      </c>
      <c r="E220" s="239">
        <v>4267890</v>
      </c>
      <c r="F220" s="239">
        <f t="shared" si="8"/>
        <v>4694679</v>
      </c>
      <c r="G220" s="202">
        <f t="shared" si="10"/>
        <v>17071560</v>
      </c>
      <c r="H220" s="272" t="s">
        <v>635</v>
      </c>
      <c r="I220" s="240">
        <f t="shared" si="9"/>
        <v>4267900</v>
      </c>
      <c r="J220" s="219">
        <v>146</v>
      </c>
      <c r="K220" s="195" t="s">
        <v>634</v>
      </c>
      <c r="L220" s="223" t="s">
        <v>509</v>
      </c>
      <c r="M220" s="197">
        <v>4</v>
      </c>
      <c r="N220" s="209" t="s">
        <v>635</v>
      </c>
      <c r="O220" s="198">
        <f t="shared" si="12"/>
        <v>-16</v>
      </c>
    </row>
    <row r="221" spans="1:15" ht="57" customHeight="1" thickBot="1" x14ac:dyDescent="0.3">
      <c r="A221" s="220">
        <v>144</v>
      </c>
      <c r="B221" s="200" t="s">
        <v>636</v>
      </c>
      <c r="C221" s="220" t="s">
        <v>554</v>
      </c>
      <c r="D221" s="220">
        <v>8</v>
      </c>
      <c r="E221" s="239">
        <v>241670.00000000003</v>
      </c>
      <c r="F221" s="239">
        <f t="shared" si="8"/>
        <v>265837.00000000006</v>
      </c>
      <c r="G221" s="202">
        <f t="shared" si="10"/>
        <v>1933360.0000000002</v>
      </c>
      <c r="H221" s="272" t="s">
        <v>560</v>
      </c>
      <c r="I221" s="240">
        <f t="shared" si="9"/>
        <v>241700</v>
      </c>
      <c r="J221" s="219">
        <v>147</v>
      </c>
      <c r="K221" s="195" t="s">
        <v>637</v>
      </c>
      <c r="L221" s="223" t="s">
        <v>554</v>
      </c>
      <c r="M221" s="197">
        <v>8</v>
      </c>
      <c r="N221" s="209" t="s">
        <v>560</v>
      </c>
      <c r="O221" s="198">
        <f t="shared" si="12"/>
        <v>-2</v>
      </c>
    </row>
    <row r="222" spans="1:15" ht="57" customHeight="1" thickBot="1" x14ac:dyDescent="0.3">
      <c r="A222" s="220">
        <v>145</v>
      </c>
      <c r="B222" s="200" t="s">
        <v>638</v>
      </c>
      <c r="C222" s="220" t="s">
        <v>554</v>
      </c>
      <c r="D222" s="220">
        <v>4</v>
      </c>
      <c r="E222" s="239">
        <v>241670.00000000003</v>
      </c>
      <c r="F222" s="239">
        <f t="shared" si="8"/>
        <v>265837.00000000006</v>
      </c>
      <c r="G222" s="202">
        <f t="shared" si="10"/>
        <v>966680.00000000012</v>
      </c>
      <c r="H222" s="272" t="s">
        <v>639</v>
      </c>
      <c r="I222" s="240">
        <f t="shared" si="9"/>
        <v>241700</v>
      </c>
      <c r="J222" s="219">
        <v>148</v>
      </c>
      <c r="K222" s="195" t="s">
        <v>638</v>
      </c>
      <c r="L222" s="223" t="s">
        <v>554</v>
      </c>
      <c r="M222" s="197">
        <v>4</v>
      </c>
      <c r="N222" s="209" t="s">
        <v>639</v>
      </c>
      <c r="O222" s="198">
        <f t="shared" si="12"/>
        <v>-4</v>
      </c>
    </row>
    <row r="223" spans="1:15" ht="48.75" customHeight="1" thickBot="1" x14ac:dyDescent="0.3">
      <c r="A223" s="220">
        <v>146</v>
      </c>
      <c r="B223" s="200" t="s">
        <v>640</v>
      </c>
      <c r="C223" s="220" t="s">
        <v>641</v>
      </c>
      <c r="D223" s="220">
        <v>2</v>
      </c>
      <c r="E223" s="239">
        <v>322190</v>
      </c>
      <c r="F223" s="239">
        <f t="shared" si="8"/>
        <v>354409</v>
      </c>
      <c r="G223" s="202">
        <f t="shared" si="10"/>
        <v>644380</v>
      </c>
      <c r="H223" s="272" t="s">
        <v>642</v>
      </c>
      <c r="I223" s="240">
        <f t="shared" si="9"/>
        <v>322200</v>
      </c>
      <c r="J223" s="219">
        <v>149</v>
      </c>
      <c r="K223" s="195" t="s">
        <v>640</v>
      </c>
      <c r="L223" s="223" t="s">
        <v>641</v>
      </c>
      <c r="M223" s="197">
        <v>2</v>
      </c>
      <c r="N223" s="209" t="s">
        <v>642</v>
      </c>
      <c r="O223" s="198">
        <f t="shared" si="12"/>
        <v>-6</v>
      </c>
    </row>
    <row r="224" spans="1:15" ht="45" customHeight="1" thickBot="1" x14ac:dyDescent="0.3">
      <c r="A224" s="220">
        <v>147</v>
      </c>
      <c r="B224" s="200" t="s">
        <v>643</v>
      </c>
      <c r="C224" s="220" t="s">
        <v>644</v>
      </c>
      <c r="D224" s="220">
        <v>4</v>
      </c>
      <c r="E224" s="239">
        <v>193270.00000000003</v>
      </c>
      <c r="F224" s="239">
        <f t="shared" si="8"/>
        <v>212597.00000000006</v>
      </c>
      <c r="G224" s="202">
        <f t="shared" si="10"/>
        <v>773080.00000000012</v>
      </c>
      <c r="H224" s="272" t="s">
        <v>645</v>
      </c>
      <c r="I224" s="240">
        <f t="shared" si="9"/>
        <v>193300</v>
      </c>
      <c r="J224" s="219">
        <v>150</v>
      </c>
      <c r="K224" s="195" t="s">
        <v>643</v>
      </c>
      <c r="L224" s="223" t="s">
        <v>644</v>
      </c>
      <c r="M224" s="197">
        <v>4</v>
      </c>
      <c r="N224" s="209" t="s">
        <v>645</v>
      </c>
      <c r="O224" s="198">
        <f t="shared" si="12"/>
        <v>3</v>
      </c>
    </row>
    <row r="225" spans="1:15" ht="40.5" customHeight="1" thickBot="1" x14ac:dyDescent="0.3">
      <c r="A225" s="220">
        <v>148</v>
      </c>
      <c r="B225" s="200" t="s">
        <v>646</v>
      </c>
      <c r="C225" s="220" t="s">
        <v>523</v>
      </c>
      <c r="D225" s="220">
        <v>20</v>
      </c>
      <c r="E225" s="239">
        <v>112750.00000000001</v>
      </c>
      <c r="F225" s="239">
        <f t="shared" si="8"/>
        <v>124025.00000000003</v>
      </c>
      <c r="G225" s="202">
        <f t="shared" si="10"/>
        <v>2255000.0000000005</v>
      </c>
      <c r="H225" s="272" t="s">
        <v>647</v>
      </c>
      <c r="I225" s="240">
        <f t="shared" si="9"/>
        <v>112800</v>
      </c>
      <c r="J225" s="219">
        <v>151</v>
      </c>
      <c r="K225" s="195" t="s">
        <v>646</v>
      </c>
      <c r="L225" s="223" t="s">
        <v>523</v>
      </c>
      <c r="M225" s="197">
        <v>20</v>
      </c>
      <c r="N225" s="209" t="s">
        <v>647</v>
      </c>
      <c r="O225" s="198">
        <f t="shared" si="12"/>
        <v>12</v>
      </c>
    </row>
    <row r="226" spans="1:15" ht="38.25" customHeight="1" thickBot="1" x14ac:dyDescent="0.3">
      <c r="A226" s="220">
        <v>149</v>
      </c>
      <c r="B226" s="200" t="s">
        <v>648</v>
      </c>
      <c r="C226" s="220" t="s">
        <v>649</v>
      </c>
      <c r="D226" s="220">
        <v>10</v>
      </c>
      <c r="E226" s="239">
        <v>241670.00000000003</v>
      </c>
      <c r="F226" s="239">
        <f t="shared" si="8"/>
        <v>265837.00000000006</v>
      </c>
      <c r="G226" s="202">
        <f t="shared" si="10"/>
        <v>2416700.0000000005</v>
      </c>
      <c r="H226" s="272" t="s">
        <v>650</v>
      </c>
      <c r="I226" s="240">
        <f t="shared" si="9"/>
        <v>241700</v>
      </c>
      <c r="J226" s="219">
        <v>152</v>
      </c>
      <c r="K226" s="195" t="s">
        <v>651</v>
      </c>
      <c r="L226" s="223" t="s">
        <v>649</v>
      </c>
      <c r="M226" s="197">
        <v>10</v>
      </c>
      <c r="N226" s="209" t="s">
        <v>650</v>
      </c>
      <c r="O226" s="198">
        <f t="shared" si="12"/>
        <v>2</v>
      </c>
    </row>
    <row r="227" spans="1:15" ht="34.5" customHeight="1" thickBot="1" x14ac:dyDescent="0.3">
      <c r="A227" s="220">
        <v>150</v>
      </c>
      <c r="B227" s="200" t="s">
        <v>652</v>
      </c>
      <c r="C227" s="220" t="s">
        <v>554</v>
      </c>
      <c r="D227" s="220">
        <v>8</v>
      </c>
      <c r="E227" s="239">
        <v>241670.00000000003</v>
      </c>
      <c r="F227" s="239">
        <f t="shared" si="8"/>
        <v>265837.00000000006</v>
      </c>
      <c r="G227" s="202">
        <f t="shared" si="10"/>
        <v>1933360.0000000002</v>
      </c>
      <c r="H227" s="272" t="s">
        <v>653</v>
      </c>
      <c r="I227" s="240">
        <f t="shared" si="9"/>
        <v>241700</v>
      </c>
      <c r="J227" s="219">
        <v>153</v>
      </c>
      <c r="K227" s="195" t="s">
        <v>652</v>
      </c>
      <c r="L227" s="223" t="s">
        <v>554</v>
      </c>
      <c r="M227" s="197">
        <v>8</v>
      </c>
      <c r="N227" s="209" t="s">
        <v>653</v>
      </c>
      <c r="O227" s="198">
        <f t="shared" si="12"/>
        <v>-2</v>
      </c>
    </row>
    <row r="228" spans="1:15" ht="31.5" customHeight="1" thickBot="1" x14ac:dyDescent="0.3">
      <c r="A228" s="220">
        <v>151</v>
      </c>
      <c r="B228" s="200" t="s">
        <v>654</v>
      </c>
      <c r="C228" s="220" t="s">
        <v>554</v>
      </c>
      <c r="D228" s="220">
        <v>8</v>
      </c>
      <c r="E228" s="239">
        <v>161150</v>
      </c>
      <c r="F228" s="239">
        <f t="shared" si="8"/>
        <v>177265</v>
      </c>
      <c r="G228" s="202">
        <f t="shared" si="10"/>
        <v>1289200</v>
      </c>
      <c r="H228" s="272" t="s">
        <v>653</v>
      </c>
      <c r="I228" s="240">
        <f t="shared" si="9"/>
        <v>161200</v>
      </c>
      <c r="J228" s="219">
        <v>154</v>
      </c>
      <c r="K228" s="195" t="s">
        <v>655</v>
      </c>
      <c r="L228" s="223" t="s">
        <v>554</v>
      </c>
      <c r="M228" s="197">
        <v>8</v>
      </c>
      <c r="N228" s="209" t="s">
        <v>653</v>
      </c>
      <c r="O228" s="198">
        <f t="shared" si="12"/>
        <v>-2</v>
      </c>
    </row>
    <row r="229" spans="1:15" ht="48.75" customHeight="1" thickBot="1" x14ac:dyDescent="0.3">
      <c r="A229" s="220">
        <v>152</v>
      </c>
      <c r="B229" s="200" t="s">
        <v>656</v>
      </c>
      <c r="C229" s="220" t="s">
        <v>657</v>
      </c>
      <c r="D229" s="220">
        <v>1</v>
      </c>
      <c r="E229" s="239">
        <v>966350.00000000012</v>
      </c>
      <c r="F229" s="239">
        <f t="shared" si="8"/>
        <v>1062985.0000000002</v>
      </c>
      <c r="G229" s="202">
        <f t="shared" si="10"/>
        <v>966350.00000000012</v>
      </c>
      <c r="H229" s="272" t="s">
        <v>658</v>
      </c>
      <c r="I229" s="240">
        <f t="shared" si="9"/>
        <v>966400</v>
      </c>
      <c r="J229" s="219">
        <v>155</v>
      </c>
      <c r="K229" s="195" t="s">
        <v>656</v>
      </c>
      <c r="L229" s="223" t="s">
        <v>657</v>
      </c>
      <c r="M229" s="197">
        <v>1</v>
      </c>
      <c r="N229" s="214" t="s">
        <v>658</v>
      </c>
      <c r="O229" s="198">
        <f t="shared" si="12"/>
        <v>-7</v>
      </c>
    </row>
    <row r="230" spans="1:15" ht="51" customHeight="1" thickBot="1" x14ac:dyDescent="0.3">
      <c r="A230" s="220">
        <v>153</v>
      </c>
      <c r="B230" s="200" t="s">
        <v>659</v>
      </c>
      <c r="C230" s="220" t="s">
        <v>554</v>
      </c>
      <c r="D230" s="220">
        <v>8</v>
      </c>
      <c r="E230" s="239">
        <v>241670.00000000003</v>
      </c>
      <c r="F230" s="239">
        <f t="shared" si="8"/>
        <v>265837.00000000006</v>
      </c>
      <c r="G230" s="202">
        <f t="shared" si="10"/>
        <v>1933360.0000000002</v>
      </c>
      <c r="H230" s="272" t="s">
        <v>653</v>
      </c>
      <c r="I230" s="240">
        <f t="shared" si="9"/>
        <v>241700</v>
      </c>
      <c r="J230" s="219">
        <v>156</v>
      </c>
      <c r="K230" s="195" t="s">
        <v>659</v>
      </c>
      <c r="L230" s="223" t="s">
        <v>554</v>
      </c>
      <c r="M230" s="197">
        <v>8</v>
      </c>
      <c r="N230" s="209" t="s">
        <v>653</v>
      </c>
      <c r="O230" s="198">
        <f t="shared" si="12"/>
        <v>0</v>
      </c>
    </row>
    <row r="231" spans="1:15" ht="43.5" customHeight="1" thickBot="1" x14ac:dyDescent="0.3">
      <c r="A231" s="220">
        <v>154</v>
      </c>
      <c r="B231" s="200" t="s">
        <v>660</v>
      </c>
      <c r="C231" s="220" t="s">
        <v>554</v>
      </c>
      <c r="D231" s="220">
        <v>8</v>
      </c>
      <c r="E231" s="239">
        <v>241670.00000000003</v>
      </c>
      <c r="F231" s="239">
        <f t="shared" si="8"/>
        <v>265837.00000000006</v>
      </c>
      <c r="G231" s="202">
        <f t="shared" si="10"/>
        <v>1933360.0000000002</v>
      </c>
      <c r="H231" s="272" t="s">
        <v>653</v>
      </c>
      <c r="I231" s="240">
        <f t="shared" si="9"/>
        <v>241700</v>
      </c>
      <c r="J231" s="219">
        <v>157</v>
      </c>
      <c r="K231" s="195" t="s">
        <v>660</v>
      </c>
      <c r="L231" s="223" t="s">
        <v>554</v>
      </c>
      <c r="M231" s="197">
        <v>8</v>
      </c>
      <c r="N231" s="209" t="s">
        <v>653</v>
      </c>
      <c r="O231" s="198">
        <f t="shared" si="12"/>
        <v>0</v>
      </c>
    </row>
    <row r="232" spans="1:15" ht="39.75" customHeight="1" thickBot="1" x14ac:dyDescent="0.3">
      <c r="A232" s="220">
        <v>155</v>
      </c>
      <c r="B232" s="200" t="s">
        <v>661</v>
      </c>
      <c r="C232" s="220" t="s">
        <v>649</v>
      </c>
      <c r="D232" s="220">
        <v>10</v>
      </c>
      <c r="E232" s="239">
        <v>112750.00000000001</v>
      </c>
      <c r="F232" s="239">
        <f t="shared" si="8"/>
        <v>124025.00000000003</v>
      </c>
      <c r="G232" s="202">
        <f t="shared" si="10"/>
        <v>1127500.0000000002</v>
      </c>
      <c r="H232" s="272" t="s">
        <v>650</v>
      </c>
      <c r="I232" s="240">
        <f t="shared" si="9"/>
        <v>112800</v>
      </c>
      <c r="J232" s="219">
        <v>158</v>
      </c>
      <c r="K232" s="195" t="s">
        <v>662</v>
      </c>
      <c r="L232" s="223" t="s">
        <v>649</v>
      </c>
      <c r="M232" s="197">
        <v>10</v>
      </c>
      <c r="N232" s="209" t="s">
        <v>650</v>
      </c>
      <c r="O232" s="198">
        <f t="shared" si="12"/>
        <v>2</v>
      </c>
    </row>
    <row r="233" spans="1:15" ht="32.25" customHeight="1" thickBot="1" x14ac:dyDescent="0.3">
      <c r="A233" s="220">
        <v>156</v>
      </c>
      <c r="B233" s="200" t="s">
        <v>663</v>
      </c>
      <c r="C233" s="220" t="s">
        <v>649</v>
      </c>
      <c r="D233" s="220">
        <v>10</v>
      </c>
      <c r="E233" s="239">
        <v>112750.00000000001</v>
      </c>
      <c r="F233" s="239">
        <f t="shared" si="8"/>
        <v>124025.00000000003</v>
      </c>
      <c r="G233" s="202">
        <f t="shared" si="10"/>
        <v>1127500.0000000002</v>
      </c>
      <c r="H233" s="272" t="s">
        <v>650</v>
      </c>
      <c r="I233" s="240">
        <f t="shared" si="9"/>
        <v>112800</v>
      </c>
      <c r="J233" s="219">
        <v>159</v>
      </c>
      <c r="K233" s="195" t="s">
        <v>664</v>
      </c>
      <c r="L233" s="223" t="s">
        <v>649</v>
      </c>
      <c r="M233" s="197">
        <v>10</v>
      </c>
      <c r="N233" s="209" t="s">
        <v>650</v>
      </c>
      <c r="O233" s="198">
        <f t="shared" si="12"/>
        <v>2</v>
      </c>
    </row>
    <row r="234" spans="1:15" ht="42.75" customHeight="1" thickBot="1" x14ac:dyDescent="0.3">
      <c r="A234" s="220">
        <v>157</v>
      </c>
      <c r="B234" s="200" t="s">
        <v>665</v>
      </c>
      <c r="C234" s="220" t="s">
        <v>554</v>
      </c>
      <c r="D234" s="220">
        <v>8</v>
      </c>
      <c r="E234" s="239">
        <v>402710.00000000006</v>
      </c>
      <c r="F234" s="239">
        <f t="shared" si="8"/>
        <v>442981.00000000012</v>
      </c>
      <c r="G234" s="202">
        <f t="shared" si="10"/>
        <v>3221680.0000000005</v>
      </c>
      <c r="H234" s="272" t="s">
        <v>653</v>
      </c>
      <c r="I234" s="240">
        <f t="shared" si="9"/>
        <v>402800</v>
      </c>
      <c r="J234" s="219">
        <v>160</v>
      </c>
      <c r="K234" s="195" t="s">
        <v>665</v>
      </c>
      <c r="L234" s="223" t="s">
        <v>554</v>
      </c>
      <c r="M234" s="197">
        <v>8</v>
      </c>
      <c r="N234" s="209" t="s">
        <v>653</v>
      </c>
      <c r="O234" s="198">
        <f t="shared" si="12"/>
        <v>4</v>
      </c>
    </row>
    <row r="235" spans="1:15" ht="46.5" customHeight="1" thickBot="1" x14ac:dyDescent="0.3">
      <c r="A235" s="220">
        <v>158</v>
      </c>
      <c r="B235" s="200" t="s">
        <v>666</v>
      </c>
      <c r="C235" s="220" t="s">
        <v>554</v>
      </c>
      <c r="D235" s="220">
        <v>8</v>
      </c>
      <c r="E235" s="239">
        <v>72472950</v>
      </c>
      <c r="F235" s="239">
        <f t="shared" si="8"/>
        <v>79720245</v>
      </c>
      <c r="G235" s="202">
        <f t="shared" si="10"/>
        <v>579783600</v>
      </c>
      <c r="H235" s="272" t="s">
        <v>653</v>
      </c>
      <c r="I235" s="240">
        <f t="shared" si="9"/>
        <v>72473000</v>
      </c>
      <c r="J235" s="219">
        <v>161</v>
      </c>
      <c r="K235" s="195" t="s">
        <v>666</v>
      </c>
      <c r="L235" s="223" t="s">
        <v>554</v>
      </c>
      <c r="M235" s="197">
        <v>8</v>
      </c>
      <c r="N235" s="209" t="s">
        <v>653</v>
      </c>
      <c r="O235" s="198">
        <f t="shared" si="12"/>
        <v>4</v>
      </c>
    </row>
    <row r="236" spans="1:15" ht="43.5" customHeight="1" thickBot="1" x14ac:dyDescent="0.3">
      <c r="A236" s="220">
        <v>159</v>
      </c>
      <c r="B236" s="200" t="s">
        <v>667</v>
      </c>
      <c r="C236" s="220" t="s">
        <v>554</v>
      </c>
      <c r="D236" s="220">
        <v>8</v>
      </c>
      <c r="E236" s="239">
        <v>56367850.000000007</v>
      </c>
      <c r="F236" s="239">
        <f t="shared" si="8"/>
        <v>62004635.000000015</v>
      </c>
      <c r="G236" s="202">
        <f t="shared" si="10"/>
        <v>450942800.00000006</v>
      </c>
      <c r="H236" s="272" t="s">
        <v>653</v>
      </c>
      <c r="I236" s="240">
        <f t="shared" si="9"/>
        <v>56367900</v>
      </c>
      <c r="J236" s="219">
        <v>162</v>
      </c>
      <c r="K236" s="195" t="s">
        <v>667</v>
      </c>
      <c r="L236" s="223" t="s">
        <v>554</v>
      </c>
      <c r="M236" s="197">
        <v>8</v>
      </c>
      <c r="N236" s="209" t="s">
        <v>653</v>
      </c>
      <c r="O236" s="198">
        <f t="shared" si="12"/>
        <v>-32</v>
      </c>
    </row>
    <row r="237" spans="1:15" ht="45.75" customHeight="1" thickBot="1" x14ac:dyDescent="0.3">
      <c r="A237" s="220">
        <v>160</v>
      </c>
      <c r="B237" s="200" t="s">
        <v>668</v>
      </c>
      <c r="C237" s="220" t="s">
        <v>554</v>
      </c>
      <c r="D237" s="220">
        <v>8</v>
      </c>
      <c r="E237" s="239">
        <v>4026330.0000000005</v>
      </c>
      <c r="F237" s="239">
        <f t="shared" si="8"/>
        <v>4428963.0000000009</v>
      </c>
      <c r="G237" s="202">
        <f t="shared" si="10"/>
        <v>32210640.000000004</v>
      </c>
      <c r="H237" s="272" t="s">
        <v>653</v>
      </c>
      <c r="I237" s="240">
        <f t="shared" si="9"/>
        <v>4026400</v>
      </c>
      <c r="J237" s="219">
        <v>163</v>
      </c>
      <c r="K237" s="195" t="s">
        <v>668</v>
      </c>
      <c r="L237" s="223" t="s">
        <v>554</v>
      </c>
      <c r="M237" s="197">
        <v>8</v>
      </c>
      <c r="N237" s="209" t="s">
        <v>653</v>
      </c>
      <c r="O237" s="198">
        <f t="shared" si="12"/>
        <v>-8</v>
      </c>
    </row>
    <row r="238" spans="1:15" ht="37.5" customHeight="1" thickBot="1" x14ac:dyDescent="0.3">
      <c r="A238" s="220">
        <v>161</v>
      </c>
      <c r="B238" s="200" t="s">
        <v>669</v>
      </c>
      <c r="C238" s="199" t="s">
        <v>670</v>
      </c>
      <c r="D238" s="220">
        <v>8</v>
      </c>
      <c r="E238" s="239">
        <v>24200.000000000004</v>
      </c>
      <c r="F238" s="239">
        <f t="shared" si="8"/>
        <v>26620.000000000007</v>
      </c>
      <c r="G238" s="202">
        <f t="shared" si="10"/>
        <v>193600.00000000003</v>
      </c>
      <c r="H238" s="272" t="s">
        <v>671</v>
      </c>
      <c r="I238" s="240">
        <f t="shared" si="9"/>
        <v>24200</v>
      </c>
      <c r="J238" s="219">
        <v>164</v>
      </c>
      <c r="K238" s="195" t="s">
        <v>669</v>
      </c>
      <c r="L238" s="196" t="s">
        <v>670</v>
      </c>
      <c r="M238" s="197">
        <v>8</v>
      </c>
      <c r="N238" s="209" t="s">
        <v>671</v>
      </c>
      <c r="O238" s="198">
        <f t="shared" si="12"/>
        <v>4</v>
      </c>
    </row>
    <row r="239" spans="1:15" ht="40.5" customHeight="1" thickBot="1" x14ac:dyDescent="0.3">
      <c r="A239" s="220">
        <v>162</v>
      </c>
      <c r="B239" s="200" t="s">
        <v>567</v>
      </c>
      <c r="C239" s="220" t="s">
        <v>547</v>
      </c>
      <c r="D239" s="220">
        <v>4</v>
      </c>
      <c r="E239" s="239">
        <v>35530</v>
      </c>
      <c r="F239" s="239">
        <f t="shared" si="8"/>
        <v>39083</v>
      </c>
      <c r="G239" s="202">
        <f t="shared" si="10"/>
        <v>142120</v>
      </c>
      <c r="H239" s="272" t="s">
        <v>672</v>
      </c>
      <c r="I239" s="240">
        <f t="shared" si="9"/>
        <v>35600</v>
      </c>
      <c r="J239" s="219">
        <v>165</v>
      </c>
      <c r="K239" s="209" t="s">
        <v>567</v>
      </c>
      <c r="L239" s="197" t="s">
        <v>547</v>
      </c>
      <c r="M239" s="197">
        <v>4</v>
      </c>
      <c r="N239" s="209" t="s">
        <v>672</v>
      </c>
      <c r="O239" s="198">
        <f t="shared" si="12"/>
        <v>4</v>
      </c>
    </row>
    <row r="240" spans="1:15" ht="45" customHeight="1" thickBot="1" x14ac:dyDescent="0.3">
      <c r="A240" s="220">
        <v>163</v>
      </c>
      <c r="B240" s="200" t="s">
        <v>673</v>
      </c>
      <c r="C240" s="199" t="s">
        <v>554</v>
      </c>
      <c r="D240" s="220">
        <v>4</v>
      </c>
      <c r="E240" s="239">
        <v>56367850.000000007</v>
      </c>
      <c r="F240" s="239">
        <f t="shared" si="8"/>
        <v>62004635.000000015</v>
      </c>
      <c r="G240" s="202">
        <f t="shared" si="10"/>
        <v>225471400.00000003</v>
      </c>
      <c r="H240" s="272" t="s">
        <v>674</v>
      </c>
      <c r="I240" s="240">
        <f t="shared" si="9"/>
        <v>56367900</v>
      </c>
      <c r="J240" s="219">
        <v>166</v>
      </c>
      <c r="K240" s="209" t="s">
        <v>673</v>
      </c>
      <c r="L240" s="215" t="s">
        <v>554</v>
      </c>
      <c r="M240" s="197">
        <v>4</v>
      </c>
      <c r="N240" s="209" t="s">
        <v>674</v>
      </c>
      <c r="O240" s="198">
        <f t="shared" si="12"/>
        <v>2</v>
      </c>
    </row>
    <row r="241" spans="1:15" ht="45" customHeight="1" thickBot="1" x14ac:dyDescent="0.3">
      <c r="A241" s="220">
        <v>164</v>
      </c>
      <c r="B241" s="200" t="s">
        <v>675</v>
      </c>
      <c r="C241" s="220" t="s">
        <v>333</v>
      </c>
      <c r="D241" s="220">
        <v>40</v>
      </c>
      <c r="E241" s="239">
        <v>241670.00000000003</v>
      </c>
      <c r="F241" s="239">
        <f t="shared" si="8"/>
        <v>265837.00000000006</v>
      </c>
      <c r="G241" s="202">
        <f t="shared" si="10"/>
        <v>9666800.0000000019</v>
      </c>
      <c r="H241" s="272" t="s">
        <v>676</v>
      </c>
      <c r="I241" s="240">
        <f t="shared" si="9"/>
        <v>241700</v>
      </c>
      <c r="J241" s="219">
        <v>167</v>
      </c>
      <c r="K241" s="251" t="s">
        <v>677</v>
      </c>
      <c r="L241" s="252" t="s">
        <v>333</v>
      </c>
      <c r="M241" s="197">
        <v>40</v>
      </c>
      <c r="N241" s="209" t="s">
        <v>676</v>
      </c>
      <c r="O241" s="198">
        <f t="shared" si="12"/>
        <v>38</v>
      </c>
    </row>
    <row r="242" spans="1:15" ht="49.5" customHeight="1" thickBot="1" x14ac:dyDescent="0.3">
      <c r="A242" s="220">
        <v>165</v>
      </c>
      <c r="B242" s="200" t="s">
        <v>678</v>
      </c>
      <c r="C242" s="220" t="s">
        <v>333</v>
      </c>
      <c r="D242" s="199">
        <v>16</v>
      </c>
      <c r="E242" s="239">
        <v>563750</v>
      </c>
      <c r="F242" s="239">
        <f t="shared" si="8"/>
        <v>620125</v>
      </c>
      <c r="G242" s="202">
        <f t="shared" si="10"/>
        <v>9020000</v>
      </c>
      <c r="H242" s="272" t="s">
        <v>679</v>
      </c>
      <c r="I242" s="240">
        <f t="shared" si="9"/>
        <v>563800</v>
      </c>
      <c r="J242" s="219">
        <v>168</v>
      </c>
      <c r="K242" s="209" t="s">
        <v>678</v>
      </c>
      <c r="L242" s="197" t="s">
        <v>333</v>
      </c>
      <c r="M242" s="215">
        <v>16</v>
      </c>
      <c r="N242" s="209" t="s">
        <v>679</v>
      </c>
      <c r="O242" s="198">
        <f t="shared" si="12"/>
        <v>14</v>
      </c>
    </row>
    <row r="243" spans="1:15" ht="42" customHeight="1" thickBot="1" x14ac:dyDescent="0.3">
      <c r="A243" s="220">
        <v>166</v>
      </c>
      <c r="B243" s="226" t="s">
        <v>675</v>
      </c>
      <c r="C243" s="225" t="s">
        <v>547</v>
      </c>
      <c r="D243" s="225">
        <v>4</v>
      </c>
      <c r="E243" s="247">
        <v>241670.00000000003</v>
      </c>
      <c r="F243" s="247">
        <f t="shared" si="8"/>
        <v>265837.00000000006</v>
      </c>
      <c r="G243" s="229">
        <f t="shared" si="10"/>
        <v>966680.00000000012</v>
      </c>
      <c r="H243" s="274" t="s">
        <v>680</v>
      </c>
      <c r="I243" s="240">
        <f t="shared" si="9"/>
        <v>241700</v>
      </c>
      <c r="J243" s="219">
        <v>169</v>
      </c>
      <c r="K243" s="209" t="s">
        <v>677</v>
      </c>
      <c r="L243" s="197" t="s">
        <v>547</v>
      </c>
      <c r="M243" s="197">
        <v>4</v>
      </c>
      <c r="N243" s="209" t="s">
        <v>680</v>
      </c>
      <c r="O243" s="198">
        <f t="shared" si="12"/>
        <v>2</v>
      </c>
    </row>
    <row r="244" spans="1:15" ht="33.75" thickBot="1" x14ac:dyDescent="0.3">
      <c r="A244" s="186"/>
      <c r="B244" s="185" t="s">
        <v>681</v>
      </c>
      <c r="C244" s="230"/>
      <c r="D244" s="231"/>
      <c r="E244" s="248">
        <v>0</v>
      </c>
      <c r="F244" s="248">
        <f t="shared" si="8"/>
        <v>0</v>
      </c>
      <c r="G244" s="233">
        <f t="shared" si="10"/>
        <v>0</v>
      </c>
      <c r="H244" s="275"/>
      <c r="I244" s="240">
        <f t="shared" si="9"/>
        <v>0</v>
      </c>
      <c r="J244" s="219"/>
      <c r="K244" s="223" t="s">
        <v>681</v>
      </c>
      <c r="L244" s="215"/>
      <c r="M244" s="224"/>
      <c r="N244" s="197"/>
      <c r="O244" s="198">
        <f t="shared" si="12"/>
        <v>-2</v>
      </c>
    </row>
    <row r="245" spans="1:15" ht="33.75" thickBot="1" x14ac:dyDescent="0.3">
      <c r="A245" s="234">
        <v>167</v>
      </c>
      <c r="B245" s="235" t="s">
        <v>682</v>
      </c>
      <c r="C245" s="234" t="s">
        <v>68</v>
      </c>
      <c r="D245" s="234">
        <v>2</v>
      </c>
      <c r="E245" s="249">
        <v>1932700.0000000002</v>
      </c>
      <c r="F245" s="249">
        <f t="shared" si="8"/>
        <v>2125970.0000000005</v>
      </c>
      <c r="G245" s="238">
        <f t="shared" si="10"/>
        <v>3865400.0000000005</v>
      </c>
      <c r="H245" s="276" t="s">
        <v>683</v>
      </c>
      <c r="I245" s="240">
        <f t="shared" si="9"/>
        <v>1932700</v>
      </c>
      <c r="J245" s="219">
        <v>170</v>
      </c>
      <c r="K245" s="253" t="s">
        <v>682</v>
      </c>
      <c r="L245" s="219" t="s">
        <v>68</v>
      </c>
      <c r="M245" s="197">
        <v>2</v>
      </c>
      <c r="N245" s="245" t="s">
        <v>683</v>
      </c>
      <c r="O245" s="198">
        <f>D245-M245</f>
        <v>0</v>
      </c>
    </row>
    <row r="246" spans="1:15" ht="17.25" thickBot="1" x14ac:dyDescent="0.3">
      <c r="A246" s="234">
        <v>168</v>
      </c>
      <c r="B246" s="200" t="s">
        <v>684</v>
      </c>
      <c r="C246" s="220" t="s">
        <v>68</v>
      </c>
      <c r="D246" s="220">
        <v>2</v>
      </c>
      <c r="E246" s="239">
        <v>966350.00000000012</v>
      </c>
      <c r="F246" s="239">
        <f t="shared" si="8"/>
        <v>1062985.0000000002</v>
      </c>
      <c r="G246" s="202">
        <f t="shared" si="10"/>
        <v>1932700.0000000002</v>
      </c>
      <c r="H246" s="272" t="s">
        <v>683</v>
      </c>
      <c r="I246" s="240">
        <f t="shared" si="9"/>
        <v>966400</v>
      </c>
      <c r="J246" s="219">
        <v>171</v>
      </c>
      <c r="K246" s="254" t="s">
        <v>684</v>
      </c>
      <c r="L246" s="197" t="s">
        <v>68</v>
      </c>
      <c r="M246" s="197">
        <v>2</v>
      </c>
      <c r="N246" s="245" t="s">
        <v>683</v>
      </c>
      <c r="O246" s="198">
        <f t="shared" ref="O246:O309" si="13">D246-M246</f>
        <v>0</v>
      </c>
    </row>
    <row r="247" spans="1:15" ht="33.75" thickBot="1" x14ac:dyDescent="0.3">
      <c r="A247" s="234">
        <v>169</v>
      </c>
      <c r="B247" s="200" t="s">
        <v>685</v>
      </c>
      <c r="C247" s="220" t="s">
        <v>68</v>
      </c>
      <c r="D247" s="220">
        <v>2</v>
      </c>
      <c r="E247" s="239">
        <v>2415820</v>
      </c>
      <c r="F247" s="239">
        <f t="shared" si="8"/>
        <v>2657402</v>
      </c>
      <c r="G247" s="202">
        <f t="shared" si="10"/>
        <v>4831640</v>
      </c>
      <c r="H247" s="272" t="s">
        <v>683</v>
      </c>
      <c r="I247" s="240">
        <f t="shared" si="9"/>
        <v>2415900</v>
      </c>
      <c r="J247" s="219">
        <v>172</v>
      </c>
      <c r="K247" s="253" t="s">
        <v>686</v>
      </c>
      <c r="L247" s="219" t="s">
        <v>68</v>
      </c>
      <c r="M247" s="197">
        <v>2</v>
      </c>
      <c r="N247" s="245" t="s">
        <v>683</v>
      </c>
      <c r="O247" s="198">
        <f t="shared" si="13"/>
        <v>0</v>
      </c>
    </row>
    <row r="248" spans="1:15" ht="17.25" thickBot="1" x14ac:dyDescent="0.3">
      <c r="A248" s="234">
        <v>170</v>
      </c>
      <c r="B248" s="200" t="s">
        <v>687</v>
      </c>
      <c r="C248" s="220" t="s">
        <v>68</v>
      </c>
      <c r="D248" s="220">
        <v>2</v>
      </c>
      <c r="E248" s="239">
        <v>1207910</v>
      </c>
      <c r="F248" s="239">
        <f t="shared" si="8"/>
        <v>1328701</v>
      </c>
      <c r="G248" s="202">
        <f t="shared" si="10"/>
        <v>2415820</v>
      </c>
      <c r="H248" s="272" t="s">
        <v>683</v>
      </c>
      <c r="I248" s="240">
        <f t="shared" si="9"/>
        <v>1208000</v>
      </c>
      <c r="J248" s="219">
        <v>173</v>
      </c>
      <c r="K248" s="254" t="s">
        <v>688</v>
      </c>
      <c r="L248" s="197" t="s">
        <v>68</v>
      </c>
      <c r="M248" s="197">
        <v>2</v>
      </c>
      <c r="N248" s="245" t="s">
        <v>683</v>
      </c>
      <c r="O248" s="198">
        <f t="shared" si="13"/>
        <v>0</v>
      </c>
    </row>
    <row r="249" spans="1:15" ht="33.75" thickBot="1" x14ac:dyDescent="0.3">
      <c r="A249" s="234">
        <v>171</v>
      </c>
      <c r="B249" s="200" t="s">
        <v>689</v>
      </c>
      <c r="C249" s="220" t="s">
        <v>68</v>
      </c>
      <c r="D249" s="220">
        <v>2</v>
      </c>
      <c r="E249" s="239">
        <v>2737900</v>
      </c>
      <c r="F249" s="239">
        <f t="shared" si="8"/>
        <v>3011690.0000000005</v>
      </c>
      <c r="G249" s="202">
        <f t="shared" si="10"/>
        <v>5475800</v>
      </c>
      <c r="H249" s="272" t="s">
        <v>683</v>
      </c>
      <c r="I249" s="240">
        <f t="shared" si="9"/>
        <v>2737900</v>
      </c>
      <c r="J249" s="219">
        <v>174</v>
      </c>
      <c r="K249" s="253" t="s">
        <v>690</v>
      </c>
      <c r="L249" s="219" t="s">
        <v>68</v>
      </c>
      <c r="M249" s="197">
        <v>2</v>
      </c>
      <c r="N249" s="245" t="s">
        <v>683</v>
      </c>
      <c r="O249" s="198">
        <f t="shared" si="13"/>
        <v>0</v>
      </c>
    </row>
    <row r="250" spans="1:15" ht="17.25" thickBot="1" x14ac:dyDescent="0.3">
      <c r="A250" s="234">
        <v>172</v>
      </c>
      <c r="B250" s="200" t="s">
        <v>691</v>
      </c>
      <c r="C250" s="220" t="s">
        <v>68</v>
      </c>
      <c r="D250" s="220">
        <v>2</v>
      </c>
      <c r="E250" s="239">
        <v>1529990.0000000002</v>
      </c>
      <c r="F250" s="239">
        <f t="shared" si="8"/>
        <v>1682989.0000000005</v>
      </c>
      <c r="G250" s="202">
        <f t="shared" si="10"/>
        <v>3059980.0000000005</v>
      </c>
      <c r="H250" s="272" t="s">
        <v>683</v>
      </c>
      <c r="I250" s="240">
        <f t="shared" si="9"/>
        <v>1530000</v>
      </c>
      <c r="J250" s="219">
        <v>175</v>
      </c>
      <c r="K250" s="254" t="s">
        <v>692</v>
      </c>
      <c r="L250" s="197" t="s">
        <v>68</v>
      </c>
      <c r="M250" s="197">
        <v>2</v>
      </c>
      <c r="N250" s="245" t="s">
        <v>683</v>
      </c>
      <c r="O250" s="198">
        <f t="shared" si="13"/>
        <v>0</v>
      </c>
    </row>
    <row r="251" spans="1:15" ht="17.25" thickBot="1" x14ac:dyDescent="0.3">
      <c r="A251" s="234">
        <v>173</v>
      </c>
      <c r="B251" s="200" t="s">
        <v>693</v>
      </c>
      <c r="C251" s="220" t="s">
        <v>68</v>
      </c>
      <c r="D251" s="199">
        <v>2</v>
      </c>
      <c r="E251" s="239">
        <v>4026330.0000000005</v>
      </c>
      <c r="F251" s="239">
        <f t="shared" si="8"/>
        <v>4428963.0000000009</v>
      </c>
      <c r="G251" s="202">
        <f t="shared" si="10"/>
        <v>8052660.0000000009</v>
      </c>
      <c r="H251" s="272" t="s">
        <v>694</v>
      </c>
      <c r="I251" s="240">
        <f t="shared" si="9"/>
        <v>4026400</v>
      </c>
      <c r="J251" s="219">
        <v>176</v>
      </c>
      <c r="K251" s="195" t="s">
        <v>693</v>
      </c>
      <c r="L251" s="223" t="s">
        <v>68</v>
      </c>
      <c r="M251" s="215">
        <v>2</v>
      </c>
      <c r="N251" s="245" t="s">
        <v>694</v>
      </c>
      <c r="O251" s="198">
        <f t="shared" si="13"/>
        <v>0</v>
      </c>
    </row>
    <row r="252" spans="1:15" ht="17.25" thickBot="1" x14ac:dyDescent="0.3">
      <c r="A252" s="234">
        <v>174</v>
      </c>
      <c r="B252" s="200" t="s">
        <v>695</v>
      </c>
      <c r="C252" s="199" t="s">
        <v>333</v>
      </c>
      <c r="D252" s="220">
        <v>2</v>
      </c>
      <c r="E252" s="239">
        <v>19326120</v>
      </c>
      <c r="F252" s="239">
        <f t="shared" si="8"/>
        <v>21258732</v>
      </c>
      <c r="G252" s="202">
        <f t="shared" si="10"/>
        <v>38652240</v>
      </c>
      <c r="H252" s="272" t="s">
        <v>696</v>
      </c>
      <c r="I252" s="240">
        <f t="shared" si="9"/>
        <v>19326200</v>
      </c>
      <c r="J252" s="219">
        <v>177</v>
      </c>
      <c r="K252" s="209" t="s">
        <v>697</v>
      </c>
      <c r="L252" s="215" t="s">
        <v>333</v>
      </c>
      <c r="M252" s="197">
        <v>2</v>
      </c>
      <c r="N252" s="245" t="s">
        <v>696</v>
      </c>
      <c r="O252" s="198">
        <f t="shared" si="13"/>
        <v>0</v>
      </c>
    </row>
    <row r="253" spans="1:15" ht="17.25" thickBot="1" x14ac:dyDescent="0.3">
      <c r="A253" s="234">
        <v>175</v>
      </c>
      <c r="B253" s="200" t="s">
        <v>698</v>
      </c>
      <c r="C253" s="199" t="s">
        <v>68</v>
      </c>
      <c r="D253" s="220">
        <v>2</v>
      </c>
      <c r="E253" s="239">
        <v>7247350.0000000009</v>
      </c>
      <c r="F253" s="239">
        <f t="shared" si="8"/>
        <v>7972085.0000000019</v>
      </c>
      <c r="G253" s="202">
        <f t="shared" si="10"/>
        <v>14494700.000000002</v>
      </c>
      <c r="H253" s="272" t="s">
        <v>699</v>
      </c>
      <c r="I253" s="240">
        <f t="shared" si="9"/>
        <v>7247400</v>
      </c>
      <c r="J253" s="219">
        <v>178</v>
      </c>
      <c r="K253" s="209" t="s">
        <v>700</v>
      </c>
      <c r="L253" s="215" t="s">
        <v>68</v>
      </c>
      <c r="M253" s="197">
        <v>2</v>
      </c>
      <c r="N253" s="245" t="s">
        <v>699</v>
      </c>
      <c r="O253" s="198">
        <f t="shared" si="13"/>
        <v>0</v>
      </c>
    </row>
    <row r="254" spans="1:15" ht="17.25" thickBot="1" x14ac:dyDescent="0.3">
      <c r="A254" s="234">
        <v>176</v>
      </c>
      <c r="B254" s="200" t="s">
        <v>701</v>
      </c>
      <c r="C254" s="199" t="s">
        <v>333</v>
      </c>
      <c r="D254" s="220">
        <v>2</v>
      </c>
      <c r="E254" s="239">
        <v>7408390.0000000009</v>
      </c>
      <c r="F254" s="239">
        <f t="shared" si="8"/>
        <v>8149229.0000000019</v>
      </c>
      <c r="G254" s="202">
        <f t="shared" si="10"/>
        <v>14816780.000000002</v>
      </c>
      <c r="H254" s="272" t="s">
        <v>702</v>
      </c>
      <c r="I254" s="240">
        <f t="shared" si="9"/>
        <v>7408400</v>
      </c>
      <c r="J254" s="219">
        <v>179</v>
      </c>
      <c r="K254" s="209" t="s">
        <v>701</v>
      </c>
      <c r="L254" s="215" t="s">
        <v>333</v>
      </c>
      <c r="M254" s="197">
        <v>2</v>
      </c>
      <c r="N254" s="245" t="s">
        <v>702</v>
      </c>
      <c r="O254" s="198">
        <f t="shared" si="13"/>
        <v>0</v>
      </c>
    </row>
    <row r="255" spans="1:15" ht="17.25" thickBot="1" x14ac:dyDescent="0.3">
      <c r="A255" s="220">
        <v>177</v>
      </c>
      <c r="B255" s="200" t="s">
        <v>703</v>
      </c>
      <c r="C255" s="199" t="s">
        <v>333</v>
      </c>
      <c r="D255" s="220">
        <v>2</v>
      </c>
      <c r="E255" s="239">
        <v>10468370</v>
      </c>
      <c r="F255" s="239">
        <f t="shared" si="8"/>
        <v>11515207</v>
      </c>
      <c r="G255" s="202">
        <f t="shared" si="10"/>
        <v>20936740</v>
      </c>
      <c r="H255" s="272" t="s">
        <v>702</v>
      </c>
      <c r="I255" s="240">
        <f t="shared" si="9"/>
        <v>10468400</v>
      </c>
      <c r="J255" s="219">
        <v>180</v>
      </c>
      <c r="K255" s="209" t="s">
        <v>704</v>
      </c>
      <c r="L255" s="215" t="s">
        <v>333</v>
      </c>
      <c r="M255" s="197">
        <v>2</v>
      </c>
      <c r="N255" s="245" t="s">
        <v>702</v>
      </c>
      <c r="O255" s="198">
        <f t="shared" si="13"/>
        <v>0</v>
      </c>
    </row>
    <row r="256" spans="1:15" ht="17.25" thickBot="1" x14ac:dyDescent="0.3">
      <c r="A256" s="220">
        <v>178</v>
      </c>
      <c r="B256" s="200" t="s">
        <v>705</v>
      </c>
      <c r="C256" s="199" t="s">
        <v>333</v>
      </c>
      <c r="D256" s="220">
        <v>2</v>
      </c>
      <c r="E256" s="239">
        <v>4026330.0000000005</v>
      </c>
      <c r="F256" s="239">
        <f t="shared" ref="F256:F319" si="14">E256*110%</f>
        <v>4428963.0000000009</v>
      </c>
      <c r="G256" s="202">
        <f t="shared" si="10"/>
        <v>8052660.0000000009</v>
      </c>
      <c r="H256" s="272" t="s">
        <v>702</v>
      </c>
      <c r="I256" s="240">
        <f t="shared" ref="I256:I319" si="15">ROUNDUP(E256,-2)</f>
        <v>4026400</v>
      </c>
      <c r="J256" s="219">
        <v>181</v>
      </c>
      <c r="K256" s="209" t="s">
        <v>706</v>
      </c>
      <c r="L256" s="215" t="s">
        <v>333</v>
      </c>
      <c r="M256" s="197">
        <v>2</v>
      </c>
      <c r="N256" s="245" t="s">
        <v>702</v>
      </c>
      <c r="O256" s="198">
        <f t="shared" si="13"/>
        <v>0</v>
      </c>
    </row>
    <row r="257" spans="1:15" ht="17.25" thickBot="1" x14ac:dyDescent="0.3">
      <c r="A257" s="220">
        <v>179</v>
      </c>
      <c r="B257" s="200" t="s">
        <v>707</v>
      </c>
      <c r="C257" s="199" t="s">
        <v>333</v>
      </c>
      <c r="D257" s="220">
        <v>2</v>
      </c>
      <c r="E257" s="239">
        <v>3221020.0000000005</v>
      </c>
      <c r="F257" s="239">
        <f t="shared" si="14"/>
        <v>3543122.0000000009</v>
      </c>
      <c r="G257" s="202">
        <f t="shared" si="10"/>
        <v>6442040.0000000009</v>
      </c>
      <c r="H257" s="272" t="s">
        <v>702</v>
      </c>
      <c r="I257" s="240">
        <f t="shared" si="15"/>
        <v>3221100</v>
      </c>
      <c r="J257" s="219">
        <v>182</v>
      </c>
      <c r="K257" s="209" t="s">
        <v>707</v>
      </c>
      <c r="L257" s="215" t="s">
        <v>333</v>
      </c>
      <c r="M257" s="197">
        <v>2</v>
      </c>
      <c r="N257" s="245" t="s">
        <v>702</v>
      </c>
      <c r="O257" s="198">
        <f t="shared" si="13"/>
        <v>0</v>
      </c>
    </row>
    <row r="258" spans="1:15" ht="50.25" thickBot="1" x14ac:dyDescent="0.3">
      <c r="A258" s="220">
        <v>180</v>
      </c>
      <c r="B258" s="200" t="s">
        <v>708</v>
      </c>
      <c r="C258" s="199" t="s">
        <v>333</v>
      </c>
      <c r="D258" s="220">
        <v>2</v>
      </c>
      <c r="E258" s="239">
        <v>4831530</v>
      </c>
      <c r="F258" s="239">
        <f t="shared" si="14"/>
        <v>5314683</v>
      </c>
      <c r="G258" s="202">
        <f t="shared" si="10"/>
        <v>9663060</v>
      </c>
      <c r="H258" s="272" t="s">
        <v>709</v>
      </c>
      <c r="I258" s="240">
        <f t="shared" si="15"/>
        <v>4831600</v>
      </c>
      <c r="J258" s="219">
        <v>183</v>
      </c>
      <c r="K258" s="209" t="s">
        <v>708</v>
      </c>
      <c r="L258" s="215" t="s">
        <v>333</v>
      </c>
      <c r="M258" s="197">
        <v>2</v>
      </c>
      <c r="N258" s="209" t="s">
        <v>709</v>
      </c>
      <c r="O258" s="198">
        <f t="shared" si="13"/>
        <v>0</v>
      </c>
    </row>
    <row r="259" spans="1:15" ht="17.25" thickBot="1" x14ac:dyDescent="0.3">
      <c r="A259" s="220">
        <v>181</v>
      </c>
      <c r="B259" s="200" t="s">
        <v>710</v>
      </c>
      <c r="C259" s="199" t="s">
        <v>333</v>
      </c>
      <c r="D259" s="220">
        <v>2</v>
      </c>
      <c r="E259" s="239">
        <v>885830.00000000012</v>
      </c>
      <c r="F259" s="239">
        <f t="shared" si="14"/>
        <v>974413.00000000023</v>
      </c>
      <c r="G259" s="202">
        <f t="shared" si="10"/>
        <v>1771660.0000000002</v>
      </c>
      <c r="H259" s="272" t="s">
        <v>696</v>
      </c>
      <c r="I259" s="240">
        <f t="shared" si="15"/>
        <v>885900</v>
      </c>
      <c r="J259" s="219">
        <v>184</v>
      </c>
      <c r="K259" s="209" t="s">
        <v>710</v>
      </c>
      <c r="L259" s="215" t="s">
        <v>333</v>
      </c>
      <c r="M259" s="197">
        <v>2</v>
      </c>
      <c r="N259" s="245" t="s">
        <v>696</v>
      </c>
      <c r="O259" s="198">
        <f t="shared" si="13"/>
        <v>0</v>
      </c>
    </row>
    <row r="260" spans="1:15" ht="17.25" thickBot="1" x14ac:dyDescent="0.3">
      <c r="A260" s="220">
        <v>182</v>
      </c>
      <c r="B260" s="200" t="s">
        <v>711</v>
      </c>
      <c r="C260" s="199" t="s">
        <v>333</v>
      </c>
      <c r="D260" s="220">
        <v>2</v>
      </c>
      <c r="E260" s="239">
        <v>1046870.0000000001</v>
      </c>
      <c r="F260" s="239">
        <f t="shared" si="14"/>
        <v>1151557.0000000002</v>
      </c>
      <c r="G260" s="202">
        <f t="shared" si="10"/>
        <v>2093740.0000000002</v>
      </c>
      <c r="H260" s="272" t="s">
        <v>696</v>
      </c>
      <c r="I260" s="240">
        <f t="shared" si="15"/>
        <v>1046900</v>
      </c>
      <c r="J260" s="219">
        <v>185</v>
      </c>
      <c r="K260" s="209" t="s">
        <v>711</v>
      </c>
      <c r="L260" s="215" t="s">
        <v>333</v>
      </c>
      <c r="M260" s="197">
        <v>2</v>
      </c>
      <c r="N260" s="245" t="s">
        <v>696</v>
      </c>
      <c r="O260" s="198">
        <f t="shared" si="13"/>
        <v>0</v>
      </c>
    </row>
    <row r="261" spans="1:15" ht="50.25" thickBot="1" x14ac:dyDescent="0.3">
      <c r="A261" s="220">
        <v>183</v>
      </c>
      <c r="B261" s="200" t="s">
        <v>712</v>
      </c>
      <c r="C261" s="199" t="s">
        <v>333</v>
      </c>
      <c r="D261" s="220">
        <v>2</v>
      </c>
      <c r="E261" s="239">
        <v>4026330.0000000005</v>
      </c>
      <c r="F261" s="239">
        <f t="shared" si="14"/>
        <v>4428963.0000000009</v>
      </c>
      <c r="G261" s="202">
        <f t="shared" si="10"/>
        <v>8052660.0000000009</v>
      </c>
      <c r="H261" s="272" t="s">
        <v>709</v>
      </c>
      <c r="I261" s="240">
        <f t="shared" si="15"/>
        <v>4026400</v>
      </c>
      <c r="J261" s="219">
        <v>186</v>
      </c>
      <c r="K261" s="209" t="s">
        <v>712</v>
      </c>
      <c r="L261" s="215" t="s">
        <v>333</v>
      </c>
      <c r="M261" s="197">
        <v>2</v>
      </c>
      <c r="N261" s="209" t="s">
        <v>709</v>
      </c>
      <c r="O261" s="198">
        <f t="shared" si="13"/>
        <v>0</v>
      </c>
    </row>
    <row r="262" spans="1:15" ht="17.25" thickBot="1" x14ac:dyDescent="0.3">
      <c r="A262" s="220">
        <v>184</v>
      </c>
      <c r="B262" s="200" t="s">
        <v>713</v>
      </c>
      <c r="C262" s="199" t="s">
        <v>333</v>
      </c>
      <c r="D262" s="220">
        <v>2</v>
      </c>
      <c r="E262" s="239">
        <v>322190</v>
      </c>
      <c r="F262" s="239">
        <f t="shared" si="14"/>
        <v>354409</v>
      </c>
      <c r="G262" s="202">
        <f t="shared" ref="G262:G325" si="16">D262*E262</f>
        <v>644380</v>
      </c>
      <c r="H262" s="272" t="s">
        <v>696</v>
      </c>
      <c r="I262" s="240">
        <f t="shared" si="15"/>
        <v>322200</v>
      </c>
      <c r="J262" s="219">
        <v>187</v>
      </c>
      <c r="K262" s="209" t="s">
        <v>713</v>
      </c>
      <c r="L262" s="215" t="s">
        <v>333</v>
      </c>
      <c r="M262" s="197">
        <v>2</v>
      </c>
      <c r="N262" s="245" t="s">
        <v>696</v>
      </c>
      <c r="O262" s="198">
        <f t="shared" si="13"/>
        <v>0</v>
      </c>
    </row>
    <row r="263" spans="1:15" ht="17.25" thickBot="1" x14ac:dyDescent="0.3">
      <c r="A263" s="220">
        <v>185</v>
      </c>
      <c r="B263" s="200" t="s">
        <v>714</v>
      </c>
      <c r="C263" s="199" t="s">
        <v>333</v>
      </c>
      <c r="D263" s="220">
        <v>2</v>
      </c>
      <c r="E263" s="239">
        <v>2415820</v>
      </c>
      <c r="F263" s="239">
        <f t="shared" si="14"/>
        <v>2657402</v>
      </c>
      <c r="G263" s="202">
        <f t="shared" si="16"/>
        <v>4831640</v>
      </c>
      <c r="H263" s="272" t="s">
        <v>696</v>
      </c>
      <c r="I263" s="240">
        <f t="shared" si="15"/>
        <v>2415900</v>
      </c>
      <c r="J263" s="219">
        <v>188</v>
      </c>
      <c r="K263" s="209" t="s">
        <v>715</v>
      </c>
      <c r="L263" s="215" t="s">
        <v>333</v>
      </c>
      <c r="M263" s="197">
        <v>2</v>
      </c>
      <c r="N263" s="245" t="s">
        <v>696</v>
      </c>
      <c r="O263" s="198">
        <f t="shared" si="13"/>
        <v>0</v>
      </c>
    </row>
    <row r="264" spans="1:15" ht="17.25" thickBot="1" x14ac:dyDescent="0.3">
      <c r="A264" s="220">
        <v>186</v>
      </c>
      <c r="B264" s="200" t="s">
        <v>716</v>
      </c>
      <c r="C264" s="199" t="s">
        <v>333</v>
      </c>
      <c r="D264" s="220">
        <v>2</v>
      </c>
      <c r="E264" s="239">
        <v>1529990.0000000002</v>
      </c>
      <c r="F264" s="239">
        <f t="shared" si="14"/>
        <v>1682989.0000000005</v>
      </c>
      <c r="G264" s="202">
        <f t="shared" si="16"/>
        <v>3059980.0000000005</v>
      </c>
      <c r="H264" s="272" t="s">
        <v>696</v>
      </c>
      <c r="I264" s="240">
        <f t="shared" si="15"/>
        <v>1530000</v>
      </c>
      <c r="J264" s="219">
        <v>189</v>
      </c>
      <c r="K264" s="209" t="s">
        <v>717</v>
      </c>
      <c r="L264" s="215" t="s">
        <v>333</v>
      </c>
      <c r="M264" s="197">
        <v>2</v>
      </c>
      <c r="N264" s="245" t="s">
        <v>696</v>
      </c>
      <c r="O264" s="198">
        <f t="shared" si="13"/>
        <v>0</v>
      </c>
    </row>
    <row r="265" spans="1:15" ht="17.25" thickBot="1" x14ac:dyDescent="0.3">
      <c r="A265" s="220">
        <v>187</v>
      </c>
      <c r="B265" s="200" t="s">
        <v>718</v>
      </c>
      <c r="C265" s="199" t="s">
        <v>333</v>
      </c>
      <c r="D265" s="220">
        <v>2</v>
      </c>
      <c r="E265" s="239">
        <v>2415820</v>
      </c>
      <c r="F265" s="239">
        <f t="shared" si="14"/>
        <v>2657402</v>
      </c>
      <c r="G265" s="202">
        <f t="shared" si="16"/>
        <v>4831640</v>
      </c>
      <c r="H265" s="272" t="s">
        <v>696</v>
      </c>
      <c r="I265" s="240">
        <f t="shared" si="15"/>
        <v>2415900</v>
      </c>
      <c r="J265" s="219">
        <v>190</v>
      </c>
      <c r="K265" s="209" t="s">
        <v>718</v>
      </c>
      <c r="L265" s="215" t="s">
        <v>333</v>
      </c>
      <c r="M265" s="197">
        <v>2</v>
      </c>
      <c r="N265" s="245" t="s">
        <v>696</v>
      </c>
      <c r="O265" s="198">
        <f t="shared" si="13"/>
        <v>0</v>
      </c>
    </row>
    <row r="266" spans="1:15" ht="17.25" thickBot="1" x14ac:dyDescent="0.3">
      <c r="A266" s="220">
        <v>188</v>
      </c>
      <c r="B266" s="200" t="s">
        <v>719</v>
      </c>
      <c r="C266" s="199" t="s">
        <v>333</v>
      </c>
      <c r="D266" s="220">
        <v>2</v>
      </c>
      <c r="E266" s="239">
        <v>6764230.0000000009</v>
      </c>
      <c r="F266" s="239">
        <f t="shared" si="14"/>
        <v>7440653.0000000019</v>
      </c>
      <c r="G266" s="202">
        <f t="shared" si="16"/>
        <v>13528460.000000002</v>
      </c>
      <c r="H266" s="272" t="s">
        <v>696</v>
      </c>
      <c r="I266" s="240">
        <f t="shared" si="15"/>
        <v>6764300</v>
      </c>
      <c r="J266" s="219">
        <v>191</v>
      </c>
      <c r="K266" s="209" t="s">
        <v>719</v>
      </c>
      <c r="L266" s="215" t="s">
        <v>333</v>
      </c>
      <c r="M266" s="197">
        <v>2</v>
      </c>
      <c r="N266" s="245" t="s">
        <v>696</v>
      </c>
      <c r="O266" s="198">
        <f t="shared" si="13"/>
        <v>0</v>
      </c>
    </row>
    <row r="267" spans="1:15" ht="17.25" thickBot="1" x14ac:dyDescent="0.3">
      <c r="A267" s="220">
        <v>189</v>
      </c>
      <c r="B267" s="200" t="s">
        <v>720</v>
      </c>
      <c r="C267" s="199" t="s">
        <v>68</v>
      </c>
      <c r="D267" s="220">
        <v>2</v>
      </c>
      <c r="E267" s="239">
        <v>805310.00000000012</v>
      </c>
      <c r="F267" s="239">
        <f t="shared" si="14"/>
        <v>885841.00000000023</v>
      </c>
      <c r="G267" s="202">
        <f t="shared" si="16"/>
        <v>1610620.0000000002</v>
      </c>
      <c r="H267" s="272" t="s">
        <v>696</v>
      </c>
      <c r="I267" s="240">
        <f t="shared" si="15"/>
        <v>805400</v>
      </c>
      <c r="J267" s="219">
        <v>192</v>
      </c>
      <c r="K267" s="209" t="s">
        <v>721</v>
      </c>
      <c r="L267" s="215" t="s">
        <v>68</v>
      </c>
      <c r="M267" s="197">
        <v>2</v>
      </c>
      <c r="N267" s="245" t="s">
        <v>696</v>
      </c>
      <c r="O267" s="198">
        <f t="shared" si="13"/>
        <v>0</v>
      </c>
    </row>
    <row r="268" spans="1:15" ht="17.25" thickBot="1" x14ac:dyDescent="0.3">
      <c r="A268" s="220">
        <v>190</v>
      </c>
      <c r="B268" s="200" t="s">
        <v>722</v>
      </c>
      <c r="C268" s="199" t="s">
        <v>333</v>
      </c>
      <c r="D268" s="220">
        <v>2</v>
      </c>
      <c r="E268" s="239">
        <v>12078880.000000002</v>
      </c>
      <c r="F268" s="239">
        <f t="shared" si="14"/>
        <v>13286768.000000004</v>
      </c>
      <c r="G268" s="202">
        <f t="shared" si="16"/>
        <v>24157760.000000004</v>
      </c>
      <c r="H268" s="272" t="s">
        <v>696</v>
      </c>
      <c r="I268" s="240">
        <f t="shared" si="15"/>
        <v>12078900</v>
      </c>
      <c r="J268" s="219">
        <v>193</v>
      </c>
      <c r="K268" s="209" t="s">
        <v>723</v>
      </c>
      <c r="L268" s="215" t="s">
        <v>333</v>
      </c>
      <c r="M268" s="197">
        <v>2</v>
      </c>
      <c r="N268" s="245" t="s">
        <v>696</v>
      </c>
      <c r="O268" s="198">
        <f t="shared" si="13"/>
        <v>0</v>
      </c>
    </row>
    <row r="269" spans="1:15" ht="17.25" thickBot="1" x14ac:dyDescent="0.3">
      <c r="A269" s="220">
        <v>191</v>
      </c>
      <c r="B269" s="200" t="s">
        <v>724</v>
      </c>
      <c r="C269" s="199" t="s">
        <v>333</v>
      </c>
      <c r="D269" s="220">
        <v>2</v>
      </c>
      <c r="E269" s="239">
        <v>2898940.0000000005</v>
      </c>
      <c r="F269" s="239">
        <f t="shared" si="14"/>
        <v>3188834.0000000009</v>
      </c>
      <c r="G269" s="202">
        <f t="shared" si="16"/>
        <v>5797880.0000000009</v>
      </c>
      <c r="H269" s="272" t="s">
        <v>702</v>
      </c>
      <c r="I269" s="240">
        <f t="shared" si="15"/>
        <v>2899000</v>
      </c>
      <c r="J269" s="219">
        <v>194</v>
      </c>
      <c r="K269" s="209" t="s">
        <v>725</v>
      </c>
      <c r="L269" s="215" t="s">
        <v>333</v>
      </c>
      <c r="M269" s="197">
        <v>2</v>
      </c>
      <c r="N269" s="245" t="s">
        <v>702</v>
      </c>
      <c r="O269" s="198">
        <f t="shared" si="13"/>
        <v>0</v>
      </c>
    </row>
    <row r="270" spans="1:15" ht="17.25" thickBot="1" x14ac:dyDescent="0.3">
      <c r="A270" s="220">
        <v>192</v>
      </c>
      <c r="B270" s="200" t="s">
        <v>726</v>
      </c>
      <c r="C270" s="199" t="s">
        <v>68</v>
      </c>
      <c r="D270" s="220">
        <v>2</v>
      </c>
      <c r="E270" s="239">
        <v>805310.00000000012</v>
      </c>
      <c r="F270" s="239">
        <f t="shared" si="14"/>
        <v>885841.00000000023</v>
      </c>
      <c r="G270" s="202">
        <f t="shared" si="16"/>
        <v>1610620.0000000002</v>
      </c>
      <c r="H270" s="272" t="s">
        <v>699</v>
      </c>
      <c r="I270" s="240">
        <f t="shared" si="15"/>
        <v>805400</v>
      </c>
      <c r="J270" s="219">
        <v>195</v>
      </c>
      <c r="K270" s="209" t="s">
        <v>727</v>
      </c>
      <c r="L270" s="215" t="s">
        <v>68</v>
      </c>
      <c r="M270" s="197">
        <v>2</v>
      </c>
      <c r="N270" s="245" t="s">
        <v>699</v>
      </c>
      <c r="O270" s="198">
        <f t="shared" si="13"/>
        <v>0</v>
      </c>
    </row>
    <row r="271" spans="1:15" ht="17.25" thickBot="1" x14ac:dyDescent="0.3">
      <c r="A271" s="220">
        <v>193</v>
      </c>
      <c r="B271" s="200" t="s">
        <v>728</v>
      </c>
      <c r="C271" s="199" t="s">
        <v>333</v>
      </c>
      <c r="D271" s="220">
        <v>2</v>
      </c>
      <c r="E271" s="239">
        <v>19326120</v>
      </c>
      <c r="F271" s="239">
        <f t="shared" si="14"/>
        <v>21258732</v>
      </c>
      <c r="G271" s="202">
        <f t="shared" si="16"/>
        <v>38652240</v>
      </c>
      <c r="H271" s="272" t="s">
        <v>696</v>
      </c>
      <c r="I271" s="240">
        <f t="shared" si="15"/>
        <v>19326200</v>
      </c>
      <c r="J271" s="219">
        <v>196</v>
      </c>
      <c r="K271" s="209" t="s">
        <v>729</v>
      </c>
      <c r="L271" s="215" t="s">
        <v>333</v>
      </c>
      <c r="M271" s="197">
        <v>2</v>
      </c>
      <c r="N271" s="245" t="s">
        <v>696</v>
      </c>
      <c r="O271" s="198">
        <f t="shared" si="13"/>
        <v>0</v>
      </c>
    </row>
    <row r="272" spans="1:15" ht="17.25" thickBot="1" x14ac:dyDescent="0.3">
      <c r="A272" s="220">
        <v>194</v>
      </c>
      <c r="B272" s="200" t="s">
        <v>730</v>
      </c>
      <c r="C272" s="199" t="s">
        <v>68</v>
      </c>
      <c r="D272" s="220">
        <v>2</v>
      </c>
      <c r="E272" s="239">
        <v>1932700.0000000002</v>
      </c>
      <c r="F272" s="239">
        <f t="shared" si="14"/>
        <v>2125970.0000000005</v>
      </c>
      <c r="G272" s="202">
        <f t="shared" si="16"/>
        <v>3865400.0000000005</v>
      </c>
      <c r="H272" s="272" t="s">
        <v>702</v>
      </c>
      <c r="I272" s="240">
        <f t="shared" si="15"/>
        <v>1932700</v>
      </c>
      <c r="J272" s="219">
        <v>197</v>
      </c>
      <c r="K272" s="209" t="s">
        <v>730</v>
      </c>
      <c r="L272" s="215" t="s">
        <v>731</v>
      </c>
      <c r="M272" s="197">
        <v>2</v>
      </c>
      <c r="N272" s="245" t="s">
        <v>702</v>
      </c>
      <c r="O272" s="198">
        <f t="shared" si="13"/>
        <v>0</v>
      </c>
    </row>
    <row r="273" spans="1:15" ht="17.25" thickBot="1" x14ac:dyDescent="0.3">
      <c r="A273" s="220">
        <v>195</v>
      </c>
      <c r="B273" s="200" t="s">
        <v>732</v>
      </c>
      <c r="C273" s="199" t="s">
        <v>68</v>
      </c>
      <c r="D273" s="220">
        <v>2</v>
      </c>
      <c r="E273" s="239">
        <v>1932700.0000000002</v>
      </c>
      <c r="F273" s="239">
        <f t="shared" si="14"/>
        <v>2125970.0000000005</v>
      </c>
      <c r="G273" s="202">
        <f t="shared" si="16"/>
        <v>3865400.0000000005</v>
      </c>
      <c r="H273" s="272" t="s">
        <v>702</v>
      </c>
      <c r="I273" s="240">
        <f t="shared" si="15"/>
        <v>1932700</v>
      </c>
      <c r="J273" s="219">
        <v>198</v>
      </c>
      <c r="K273" s="209" t="s">
        <v>732</v>
      </c>
      <c r="L273" s="215" t="s">
        <v>731</v>
      </c>
      <c r="M273" s="197">
        <v>2</v>
      </c>
      <c r="N273" s="245" t="s">
        <v>702</v>
      </c>
      <c r="O273" s="198">
        <f t="shared" si="13"/>
        <v>0</v>
      </c>
    </row>
    <row r="274" spans="1:15" ht="42.75" customHeight="1" thickBot="1" x14ac:dyDescent="0.3">
      <c r="A274" s="220">
        <v>196</v>
      </c>
      <c r="B274" s="200" t="s">
        <v>430</v>
      </c>
      <c r="C274" s="199" t="s">
        <v>405</v>
      </c>
      <c r="D274" s="220">
        <v>20</v>
      </c>
      <c r="E274" s="239">
        <v>32230.000000000004</v>
      </c>
      <c r="F274" s="239">
        <f t="shared" si="14"/>
        <v>35453.000000000007</v>
      </c>
      <c r="G274" s="202">
        <f t="shared" si="16"/>
        <v>644600.00000000012</v>
      </c>
      <c r="H274" s="272" t="s">
        <v>733</v>
      </c>
      <c r="I274" s="240">
        <f t="shared" si="15"/>
        <v>32300</v>
      </c>
      <c r="J274" s="219">
        <v>199</v>
      </c>
      <c r="K274" s="209" t="s">
        <v>430</v>
      </c>
      <c r="L274" s="215" t="s">
        <v>405</v>
      </c>
      <c r="M274" s="197">
        <v>20</v>
      </c>
      <c r="N274" s="209" t="s">
        <v>733</v>
      </c>
      <c r="O274" s="198">
        <f t="shared" si="13"/>
        <v>0</v>
      </c>
    </row>
    <row r="275" spans="1:15" ht="17.25" thickBot="1" x14ac:dyDescent="0.3">
      <c r="A275" s="220">
        <v>197</v>
      </c>
      <c r="B275" s="200" t="s">
        <v>734</v>
      </c>
      <c r="C275" s="199" t="s">
        <v>333</v>
      </c>
      <c r="D275" s="220">
        <v>2</v>
      </c>
      <c r="E275" s="239">
        <v>2013220.0000000002</v>
      </c>
      <c r="F275" s="239">
        <f t="shared" si="14"/>
        <v>2214542.0000000005</v>
      </c>
      <c r="G275" s="202">
        <f t="shared" si="16"/>
        <v>4026440.0000000005</v>
      </c>
      <c r="H275" s="272" t="s">
        <v>702</v>
      </c>
      <c r="I275" s="240">
        <f t="shared" si="15"/>
        <v>2013300</v>
      </c>
      <c r="J275" s="219">
        <v>200</v>
      </c>
      <c r="K275" s="209" t="s">
        <v>734</v>
      </c>
      <c r="L275" s="215" t="s">
        <v>333</v>
      </c>
      <c r="M275" s="197">
        <v>2</v>
      </c>
      <c r="N275" s="245" t="s">
        <v>702</v>
      </c>
      <c r="O275" s="198">
        <f t="shared" si="13"/>
        <v>0</v>
      </c>
    </row>
    <row r="276" spans="1:15" ht="17.25" thickBot="1" x14ac:dyDescent="0.3">
      <c r="A276" s="220">
        <v>198</v>
      </c>
      <c r="B276" s="200" t="s">
        <v>735</v>
      </c>
      <c r="C276" s="220" t="s">
        <v>68</v>
      </c>
      <c r="D276" s="220">
        <v>2</v>
      </c>
      <c r="E276" s="239">
        <v>2013220.0000000002</v>
      </c>
      <c r="F276" s="239">
        <f t="shared" si="14"/>
        <v>2214542.0000000005</v>
      </c>
      <c r="G276" s="202">
        <f t="shared" si="16"/>
        <v>4026440.0000000005</v>
      </c>
      <c r="H276" s="272" t="s">
        <v>702</v>
      </c>
      <c r="I276" s="240">
        <f t="shared" si="15"/>
        <v>2013300</v>
      </c>
      <c r="J276" s="219">
        <v>201</v>
      </c>
      <c r="K276" s="209" t="s">
        <v>736</v>
      </c>
      <c r="L276" s="197" t="s">
        <v>68</v>
      </c>
      <c r="M276" s="197">
        <v>2</v>
      </c>
      <c r="N276" s="245" t="s">
        <v>702</v>
      </c>
      <c r="O276" s="198">
        <f t="shared" si="13"/>
        <v>0</v>
      </c>
    </row>
    <row r="277" spans="1:15" ht="39.75" customHeight="1" thickBot="1" x14ac:dyDescent="0.3">
      <c r="A277" s="220">
        <v>199</v>
      </c>
      <c r="B277" s="200" t="s">
        <v>737</v>
      </c>
      <c r="C277" s="199" t="s">
        <v>68</v>
      </c>
      <c r="D277" s="220">
        <v>4</v>
      </c>
      <c r="E277" s="239">
        <v>6240740.0000000009</v>
      </c>
      <c r="F277" s="239">
        <f t="shared" si="14"/>
        <v>6864814.0000000019</v>
      </c>
      <c r="G277" s="202">
        <f t="shared" si="16"/>
        <v>24962960.000000004</v>
      </c>
      <c r="H277" s="272" t="s">
        <v>738</v>
      </c>
      <c r="I277" s="240">
        <f t="shared" si="15"/>
        <v>6240800</v>
      </c>
      <c r="J277" s="219">
        <v>202</v>
      </c>
      <c r="K277" s="209" t="s">
        <v>739</v>
      </c>
      <c r="L277" s="215" t="s">
        <v>731</v>
      </c>
      <c r="M277" s="197">
        <v>4</v>
      </c>
      <c r="N277" s="209" t="s">
        <v>738</v>
      </c>
      <c r="O277" s="198">
        <f t="shared" si="13"/>
        <v>0</v>
      </c>
    </row>
    <row r="278" spans="1:15" ht="39.75" customHeight="1" thickBot="1" x14ac:dyDescent="0.3">
      <c r="A278" s="220">
        <v>200</v>
      </c>
      <c r="B278" s="200" t="s">
        <v>740</v>
      </c>
      <c r="C278" s="220" t="s">
        <v>68</v>
      </c>
      <c r="D278" s="220">
        <v>4</v>
      </c>
      <c r="E278" s="239">
        <v>3019720.0000000005</v>
      </c>
      <c r="F278" s="239">
        <f t="shared" si="14"/>
        <v>3321692.0000000009</v>
      </c>
      <c r="G278" s="202">
        <f t="shared" si="16"/>
        <v>12078880.000000002</v>
      </c>
      <c r="H278" s="272" t="s">
        <v>738</v>
      </c>
      <c r="I278" s="240">
        <f t="shared" si="15"/>
        <v>3019800</v>
      </c>
      <c r="J278" s="219">
        <v>203</v>
      </c>
      <c r="K278" s="209" t="s">
        <v>741</v>
      </c>
      <c r="L278" s="197" t="s">
        <v>68</v>
      </c>
      <c r="M278" s="197">
        <v>4</v>
      </c>
      <c r="N278" s="209" t="s">
        <v>738</v>
      </c>
      <c r="O278" s="198">
        <f t="shared" si="13"/>
        <v>0</v>
      </c>
    </row>
    <row r="279" spans="1:15" ht="17.25" thickBot="1" x14ac:dyDescent="0.3">
      <c r="A279" s="220">
        <v>201</v>
      </c>
      <c r="B279" s="200" t="s">
        <v>742</v>
      </c>
      <c r="C279" s="199" t="s">
        <v>333</v>
      </c>
      <c r="D279" s="220">
        <v>2</v>
      </c>
      <c r="E279" s="239">
        <v>1046870.0000000001</v>
      </c>
      <c r="F279" s="239">
        <f t="shared" si="14"/>
        <v>1151557.0000000002</v>
      </c>
      <c r="G279" s="202">
        <f t="shared" si="16"/>
        <v>2093740.0000000002</v>
      </c>
      <c r="H279" s="272" t="s">
        <v>702</v>
      </c>
      <c r="I279" s="240">
        <f t="shared" si="15"/>
        <v>1046900</v>
      </c>
      <c r="J279" s="219">
        <v>204</v>
      </c>
      <c r="K279" s="209" t="s">
        <v>742</v>
      </c>
      <c r="L279" s="215" t="s">
        <v>333</v>
      </c>
      <c r="M279" s="197">
        <v>2</v>
      </c>
      <c r="N279" s="245" t="s">
        <v>702</v>
      </c>
      <c r="O279" s="198">
        <f t="shared" si="13"/>
        <v>0</v>
      </c>
    </row>
    <row r="280" spans="1:15" ht="39" customHeight="1" thickBot="1" x14ac:dyDescent="0.3">
      <c r="A280" s="220">
        <v>202</v>
      </c>
      <c r="B280" s="200" t="s">
        <v>743</v>
      </c>
      <c r="C280" s="199" t="s">
        <v>68</v>
      </c>
      <c r="D280" s="220">
        <v>4</v>
      </c>
      <c r="E280" s="239">
        <v>2898940.0000000005</v>
      </c>
      <c r="F280" s="239">
        <f t="shared" si="14"/>
        <v>3188834.0000000009</v>
      </c>
      <c r="G280" s="202">
        <f t="shared" si="16"/>
        <v>11595760.000000002</v>
      </c>
      <c r="H280" s="272" t="s">
        <v>738</v>
      </c>
      <c r="I280" s="240">
        <f t="shared" si="15"/>
        <v>2899000</v>
      </c>
      <c r="J280" s="219">
        <v>205</v>
      </c>
      <c r="K280" s="209" t="s">
        <v>744</v>
      </c>
      <c r="L280" s="215" t="s">
        <v>68</v>
      </c>
      <c r="M280" s="197">
        <v>4</v>
      </c>
      <c r="N280" s="209" t="s">
        <v>738</v>
      </c>
      <c r="O280" s="198">
        <f t="shared" si="13"/>
        <v>0</v>
      </c>
    </row>
    <row r="281" spans="1:15" ht="17.25" thickBot="1" x14ac:dyDescent="0.3">
      <c r="A281" s="220">
        <v>203</v>
      </c>
      <c r="B281" s="200" t="s">
        <v>745</v>
      </c>
      <c r="C281" s="220" t="s">
        <v>333</v>
      </c>
      <c r="D281" s="220">
        <v>2</v>
      </c>
      <c r="E281" s="239">
        <v>7247350.0000000009</v>
      </c>
      <c r="F281" s="239">
        <f t="shared" si="14"/>
        <v>7972085.0000000019</v>
      </c>
      <c r="G281" s="202">
        <f t="shared" si="16"/>
        <v>14494700.000000002</v>
      </c>
      <c r="H281" s="272" t="s">
        <v>702</v>
      </c>
      <c r="I281" s="240">
        <f t="shared" si="15"/>
        <v>7247400</v>
      </c>
      <c r="J281" s="219">
        <v>206</v>
      </c>
      <c r="K281" s="209" t="s">
        <v>746</v>
      </c>
      <c r="L281" s="197" t="s">
        <v>333</v>
      </c>
      <c r="M281" s="197">
        <v>2</v>
      </c>
      <c r="N281" s="245" t="s">
        <v>702</v>
      </c>
      <c r="O281" s="198">
        <f t="shared" si="13"/>
        <v>0</v>
      </c>
    </row>
    <row r="282" spans="1:15" ht="39.75" customHeight="1" thickBot="1" x14ac:dyDescent="0.3">
      <c r="A282" s="220">
        <v>204</v>
      </c>
      <c r="B282" s="255" t="s">
        <v>747</v>
      </c>
      <c r="C282" s="220" t="s">
        <v>333</v>
      </c>
      <c r="D282" s="220">
        <v>2</v>
      </c>
      <c r="E282" s="239">
        <v>2898940.0000000005</v>
      </c>
      <c r="F282" s="239">
        <f t="shared" si="14"/>
        <v>3188834.0000000009</v>
      </c>
      <c r="G282" s="202">
        <f t="shared" si="16"/>
        <v>5797880.0000000009</v>
      </c>
      <c r="H282" s="272" t="s">
        <v>709</v>
      </c>
      <c r="I282" s="240">
        <f t="shared" si="15"/>
        <v>2899000</v>
      </c>
      <c r="J282" s="219">
        <v>207</v>
      </c>
      <c r="K282" s="246" t="s">
        <v>747</v>
      </c>
      <c r="L282" s="223" t="s">
        <v>333</v>
      </c>
      <c r="M282" s="197">
        <v>2</v>
      </c>
      <c r="N282" s="209" t="s">
        <v>709</v>
      </c>
      <c r="O282" s="198">
        <f t="shared" si="13"/>
        <v>0</v>
      </c>
    </row>
    <row r="283" spans="1:15" ht="34.5" customHeight="1" thickBot="1" x14ac:dyDescent="0.3">
      <c r="A283" s="220">
        <v>205</v>
      </c>
      <c r="B283" s="200" t="s">
        <v>748</v>
      </c>
      <c r="C283" s="199" t="s">
        <v>333</v>
      </c>
      <c r="D283" s="220">
        <v>2</v>
      </c>
      <c r="E283" s="239">
        <v>3221020.0000000005</v>
      </c>
      <c r="F283" s="239">
        <f t="shared" si="14"/>
        <v>3543122.0000000009</v>
      </c>
      <c r="G283" s="202">
        <f t="shared" si="16"/>
        <v>6442040.0000000009</v>
      </c>
      <c r="H283" s="272" t="s">
        <v>709</v>
      </c>
      <c r="I283" s="240">
        <f t="shared" si="15"/>
        <v>3221100</v>
      </c>
      <c r="J283" s="219">
        <v>208</v>
      </c>
      <c r="K283" s="209" t="s">
        <v>748</v>
      </c>
      <c r="L283" s="215" t="s">
        <v>333</v>
      </c>
      <c r="M283" s="197">
        <v>2</v>
      </c>
      <c r="N283" s="209" t="s">
        <v>709</v>
      </c>
      <c r="O283" s="198">
        <f t="shared" si="13"/>
        <v>0</v>
      </c>
    </row>
    <row r="284" spans="1:15" ht="50.25" thickBot="1" x14ac:dyDescent="0.3">
      <c r="A284" s="220">
        <v>206</v>
      </c>
      <c r="B284" s="255" t="s">
        <v>749</v>
      </c>
      <c r="C284" s="220" t="s">
        <v>554</v>
      </c>
      <c r="D284" s="220">
        <v>2</v>
      </c>
      <c r="E284" s="239">
        <v>4589970</v>
      </c>
      <c r="F284" s="239">
        <f t="shared" si="14"/>
        <v>5048967</v>
      </c>
      <c r="G284" s="202">
        <f t="shared" si="16"/>
        <v>9179940</v>
      </c>
      <c r="H284" s="272" t="s">
        <v>709</v>
      </c>
      <c r="I284" s="240">
        <f t="shared" si="15"/>
        <v>4590000</v>
      </c>
      <c r="J284" s="219">
        <v>209</v>
      </c>
      <c r="K284" s="246" t="s">
        <v>749</v>
      </c>
      <c r="L284" s="223" t="s">
        <v>554</v>
      </c>
      <c r="M284" s="197">
        <v>2</v>
      </c>
      <c r="N284" s="209" t="s">
        <v>709</v>
      </c>
      <c r="O284" s="198">
        <f t="shared" si="13"/>
        <v>0</v>
      </c>
    </row>
    <row r="285" spans="1:15" ht="39.75" customHeight="1" thickBot="1" x14ac:dyDescent="0.3">
      <c r="A285" s="220">
        <v>207</v>
      </c>
      <c r="B285" s="255" t="s">
        <v>750</v>
      </c>
      <c r="C285" s="220" t="s">
        <v>554</v>
      </c>
      <c r="D285" s="220">
        <v>2</v>
      </c>
      <c r="E285" s="239">
        <v>724790.00000000012</v>
      </c>
      <c r="F285" s="239">
        <f t="shared" si="14"/>
        <v>797269.00000000023</v>
      </c>
      <c r="G285" s="202">
        <f t="shared" si="16"/>
        <v>1449580.0000000002</v>
      </c>
      <c r="H285" s="272" t="s">
        <v>709</v>
      </c>
      <c r="I285" s="240">
        <f t="shared" si="15"/>
        <v>724800</v>
      </c>
      <c r="J285" s="219">
        <v>210</v>
      </c>
      <c r="K285" s="246" t="s">
        <v>750</v>
      </c>
      <c r="L285" s="223" t="s">
        <v>554</v>
      </c>
      <c r="M285" s="197">
        <v>2</v>
      </c>
      <c r="N285" s="209" t="s">
        <v>709</v>
      </c>
      <c r="O285" s="198">
        <f t="shared" si="13"/>
        <v>0</v>
      </c>
    </row>
    <row r="286" spans="1:15" ht="35.25" customHeight="1" thickBot="1" x14ac:dyDescent="0.3">
      <c r="A286" s="220">
        <v>208</v>
      </c>
      <c r="B286" s="255" t="s">
        <v>751</v>
      </c>
      <c r="C286" s="220" t="s">
        <v>554</v>
      </c>
      <c r="D286" s="220">
        <v>2</v>
      </c>
      <c r="E286" s="239">
        <v>6442040.0000000009</v>
      </c>
      <c r="F286" s="239">
        <f t="shared" si="14"/>
        <v>7086244.0000000019</v>
      </c>
      <c r="G286" s="202">
        <f t="shared" si="16"/>
        <v>12884080.000000002</v>
      </c>
      <c r="H286" s="272" t="s">
        <v>709</v>
      </c>
      <c r="I286" s="240">
        <f t="shared" si="15"/>
        <v>6442100</v>
      </c>
      <c r="J286" s="219">
        <v>211</v>
      </c>
      <c r="K286" s="246" t="s">
        <v>751</v>
      </c>
      <c r="L286" s="223" t="s">
        <v>554</v>
      </c>
      <c r="M286" s="197">
        <v>2</v>
      </c>
      <c r="N286" s="209" t="s">
        <v>709</v>
      </c>
      <c r="O286" s="198">
        <f t="shared" si="13"/>
        <v>0</v>
      </c>
    </row>
    <row r="287" spans="1:15" ht="50.25" thickBot="1" x14ac:dyDescent="0.3">
      <c r="A287" s="220">
        <v>209</v>
      </c>
      <c r="B287" s="255" t="s">
        <v>752</v>
      </c>
      <c r="C287" s="220" t="s">
        <v>554</v>
      </c>
      <c r="D287" s="220">
        <v>2</v>
      </c>
      <c r="E287" s="239">
        <v>5636840</v>
      </c>
      <c r="F287" s="239">
        <f t="shared" si="14"/>
        <v>6200524.0000000009</v>
      </c>
      <c r="G287" s="202">
        <f t="shared" si="16"/>
        <v>11273680</v>
      </c>
      <c r="H287" s="272" t="s">
        <v>709</v>
      </c>
      <c r="I287" s="240">
        <f t="shared" si="15"/>
        <v>5636900</v>
      </c>
      <c r="J287" s="219">
        <v>212</v>
      </c>
      <c r="K287" s="246" t="s">
        <v>752</v>
      </c>
      <c r="L287" s="223" t="s">
        <v>554</v>
      </c>
      <c r="M287" s="197">
        <v>2</v>
      </c>
      <c r="N287" s="209" t="s">
        <v>709</v>
      </c>
      <c r="O287" s="198">
        <f t="shared" si="13"/>
        <v>0</v>
      </c>
    </row>
    <row r="288" spans="1:15" ht="42.75" customHeight="1" thickBot="1" x14ac:dyDescent="0.3">
      <c r="A288" s="220">
        <v>210</v>
      </c>
      <c r="B288" s="255" t="s">
        <v>753</v>
      </c>
      <c r="C288" s="220" t="s">
        <v>554</v>
      </c>
      <c r="D288" s="220">
        <v>2</v>
      </c>
      <c r="E288" s="239">
        <v>1932700.0000000002</v>
      </c>
      <c r="F288" s="239">
        <f t="shared" si="14"/>
        <v>2125970.0000000005</v>
      </c>
      <c r="G288" s="202">
        <f t="shared" si="16"/>
        <v>3865400.0000000005</v>
      </c>
      <c r="H288" s="272" t="s">
        <v>709</v>
      </c>
      <c r="I288" s="240">
        <f t="shared" si="15"/>
        <v>1932700</v>
      </c>
      <c r="J288" s="219">
        <v>213</v>
      </c>
      <c r="K288" s="246" t="s">
        <v>753</v>
      </c>
      <c r="L288" s="223" t="s">
        <v>554</v>
      </c>
      <c r="M288" s="197">
        <v>2</v>
      </c>
      <c r="N288" s="209" t="s">
        <v>709</v>
      </c>
      <c r="O288" s="198">
        <f t="shared" si="13"/>
        <v>0</v>
      </c>
    </row>
    <row r="289" spans="1:15" ht="17.25" thickBot="1" x14ac:dyDescent="0.3">
      <c r="A289" s="220">
        <v>211</v>
      </c>
      <c r="B289" s="200" t="s">
        <v>754</v>
      </c>
      <c r="C289" s="199" t="s">
        <v>333</v>
      </c>
      <c r="D289" s="220">
        <v>2</v>
      </c>
      <c r="E289" s="239">
        <v>7247350.0000000009</v>
      </c>
      <c r="F289" s="239">
        <f t="shared" si="14"/>
        <v>7972085.0000000019</v>
      </c>
      <c r="G289" s="202">
        <f t="shared" si="16"/>
        <v>14494700.000000002</v>
      </c>
      <c r="H289" s="272" t="s">
        <v>696</v>
      </c>
      <c r="I289" s="240">
        <f t="shared" si="15"/>
        <v>7247400</v>
      </c>
      <c r="J289" s="219">
        <v>214</v>
      </c>
      <c r="K289" s="209" t="s">
        <v>754</v>
      </c>
      <c r="L289" s="215" t="s">
        <v>333</v>
      </c>
      <c r="M289" s="197">
        <v>2</v>
      </c>
      <c r="N289" s="245" t="s">
        <v>696</v>
      </c>
      <c r="O289" s="198">
        <f t="shared" si="13"/>
        <v>0</v>
      </c>
    </row>
    <row r="290" spans="1:15" ht="17.25" thickBot="1" x14ac:dyDescent="0.3">
      <c r="A290" s="220">
        <v>212</v>
      </c>
      <c r="B290" s="200" t="s">
        <v>755</v>
      </c>
      <c r="C290" s="199" t="s">
        <v>333</v>
      </c>
      <c r="D290" s="220">
        <v>2</v>
      </c>
      <c r="E290" s="239">
        <v>2415820</v>
      </c>
      <c r="F290" s="239">
        <f t="shared" si="14"/>
        <v>2657402</v>
      </c>
      <c r="G290" s="202">
        <f t="shared" si="16"/>
        <v>4831640</v>
      </c>
      <c r="H290" s="272" t="s">
        <v>696</v>
      </c>
      <c r="I290" s="240">
        <f t="shared" si="15"/>
        <v>2415900</v>
      </c>
      <c r="J290" s="219">
        <v>215</v>
      </c>
      <c r="K290" s="209" t="s">
        <v>755</v>
      </c>
      <c r="L290" s="215" t="s">
        <v>333</v>
      </c>
      <c r="M290" s="197">
        <v>2</v>
      </c>
      <c r="N290" s="245" t="s">
        <v>696</v>
      </c>
      <c r="O290" s="198">
        <f t="shared" si="13"/>
        <v>0</v>
      </c>
    </row>
    <row r="291" spans="1:15" ht="17.25" thickBot="1" x14ac:dyDescent="0.3">
      <c r="A291" s="220">
        <v>213</v>
      </c>
      <c r="B291" s="200" t="s">
        <v>756</v>
      </c>
      <c r="C291" s="199" t="s">
        <v>333</v>
      </c>
      <c r="D291" s="220">
        <v>2</v>
      </c>
      <c r="E291" s="239">
        <v>40262750</v>
      </c>
      <c r="F291" s="239">
        <f t="shared" si="14"/>
        <v>44289025</v>
      </c>
      <c r="G291" s="202">
        <f t="shared" si="16"/>
        <v>80525500</v>
      </c>
      <c r="H291" s="272" t="s">
        <v>696</v>
      </c>
      <c r="I291" s="240">
        <f t="shared" si="15"/>
        <v>40262800</v>
      </c>
      <c r="J291" s="219">
        <v>216</v>
      </c>
      <c r="K291" s="209" t="s">
        <v>757</v>
      </c>
      <c r="L291" s="215" t="s">
        <v>333</v>
      </c>
      <c r="M291" s="197">
        <v>2</v>
      </c>
      <c r="N291" s="245" t="s">
        <v>696</v>
      </c>
      <c r="O291" s="198">
        <f t="shared" si="13"/>
        <v>0</v>
      </c>
    </row>
    <row r="292" spans="1:15" ht="17.25" thickBot="1" x14ac:dyDescent="0.3">
      <c r="A292" s="220">
        <v>214</v>
      </c>
      <c r="B292" s="200" t="s">
        <v>758</v>
      </c>
      <c r="C292" s="199" t="s">
        <v>333</v>
      </c>
      <c r="D292" s="220">
        <v>2</v>
      </c>
      <c r="E292" s="239">
        <v>32210200.000000004</v>
      </c>
      <c r="F292" s="239">
        <f t="shared" si="14"/>
        <v>35431220.000000007</v>
      </c>
      <c r="G292" s="202">
        <f t="shared" si="16"/>
        <v>64420400.000000007</v>
      </c>
      <c r="H292" s="272" t="s">
        <v>696</v>
      </c>
      <c r="I292" s="240">
        <f t="shared" si="15"/>
        <v>32210200</v>
      </c>
      <c r="J292" s="219">
        <v>217</v>
      </c>
      <c r="K292" s="209" t="s">
        <v>759</v>
      </c>
      <c r="L292" s="215" t="s">
        <v>333</v>
      </c>
      <c r="M292" s="197">
        <v>2</v>
      </c>
      <c r="N292" s="245" t="s">
        <v>696</v>
      </c>
      <c r="O292" s="198">
        <f t="shared" si="13"/>
        <v>0</v>
      </c>
    </row>
    <row r="293" spans="1:15" ht="17.25" thickBot="1" x14ac:dyDescent="0.3">
      <c r="A293" s="220">
        <v>215</v>
      </c>
      <c r="B293" s="200" t="s">
        <v>760</v>
      </c>
      <c r="C293" s="199" t="s">
        <v>68</v>
      </c>
      <c r="D293" s="220">
        <v>2</v>
      </c>
      <c r="E293" s="239">
        <v>402710.00000000006</v>
      </c>
      <c r="F293" s="239">
        <f t="shared" si="14"/>
        <v>442981.00000000012</v>
      </c>
      <c r="G293" s="202">
        <f t="shared" si="16"/>
        <v>805420.00000000012</v>
      </c>
      <c r="H293" s="272" t="s">
        <v>702</v>
      </c>
      <c r="I293" s="240">
        <f t="shared" si="15"/>
        <v>402800</v>
      </c>
      <c r="J293" s="219">
        <v>218</v>
      </c>
      <c r="K293" s="209" t="s">
        <v>760</v>
      </c>
      <c r="L293" s="215" t="s">
        <v>68</v>
      </c>
      <c r="M293" s="197">
        <v>2</v>
      </c>
      <c r="N293" s="245" t="s">
        <v>702</v>
      </c>
      <c r="O293" s="198">
        <f t="shared" si="13"/>
        <v>0</v>
      </c>
    </row>
    <row r="294" spans="1:15" ht="17.25" thickBot="1" x14ac:dyDescent="0.3">
      <c r="A294" s="220">
        <v>216</v>
      </c>
      <c r="B294" s="200" t="s">
        <v>761</v>
      </c>
      <c r="C294" s="199" t="s">
        <v>68</v>
      </c>
      <c r="D294" s="220">
        <v>2</v>
      </c>
      <c r="E294" s="239">
        <v>563750</v>
      </c>
      <c r="F294" s="239">
        <f t="shared" si="14"/>
        <v>620125</v>
      </c>
      <c r="G294" s="202">
        <f t="shared" si="16"/>
        <v>1127500</v>
      </c>
      <c r="H294" s="272" t="s">
        <v>699</v>
      </c>
      <c r="I294" s="240">
        <f t="shared" si="15"/>
        <v>563800</v>
      </c>
      <c r="J294" s="219">
        <v>219</v>
      </c>
      <c r="K294" s="209" t="s">
        <v>761</v>
      </c>
      <c r="L294" s="215" t="s">
        <v>68</v>
      </c>
      <c r="M294" s="197">
        <v>2</v>
      </c>
      <c r="N294" s="245" t="s">
        <v>699</v>
      </c>
      <c r="O294" s="198">
        <f t="shared" si="13"/>
        <v>0</v>
      </c>
    </row>
    <row r="295" spans="1:15" ht="17.25" thickBot="1" x14ac:dyDescent="0.3">
      <c r="A295" s="220">
        <v>217</v>
      </c>
      <c r="B295" s="200" t="s">
        <v>762</v>
      </c>
      <c r="C295" s="199" t="s">
        <v>68</v>
      </c>
      <c r="D295" s="220">
        <v>2</v>
      </c>
      <c r="E295" s="239">
        <v>161150</v>
      </c>
      <c r="F295" s="239">
        <f t="shared" si="14"/>
        <v>177265</v>
      </c>
      <c r="G295" s="202">
        <f t="shared" si="16"/>
        <v>322300</v>
      </c>
      <c r="H295" s="272" t="s">
        <v>699</v>
      </c>
      <c r="I295" s="240">
        <f t="shared" si="15"/>
        <v>161200</v>
      </c>
      <c r="J295" s="219">
        <v>220</v>
      </c>
      <c r="K295" s="209" t="s">
        <v>762</v>
      </c>
      <c r="L295" s="215" t="s">
        <v>68</v>
      </c>
      <c r="M295" s="197">
        <v>2</v>
      </c>
      <c r="N295" s="245" t="s">
        <v>699</v>
      </c>
      <c r="O295" s="198">
        <f t="shared" si="13"/>
        <v>0</v>
      </c>
    </row>
    <row r="296" spans="1:15" ht="17.25" thickBot="1" x14ac:dyDescent="0.3">
      <c r="A296" s="220">
        <v>218</v>
      </c>
      <c r="B296" s="200" t="s">
        <v>763</v>
      </c>
      <c r="C296" s="220" t="s">
        <v>333</v>
      </c>
      <c r="D296" s="220">
        <v>2</v>
      </c>
      <c r="E296" s="239">
        <v>12884080.000000002</v>
      </c>
      <c r="F296" s="239">
        <f t="shared" si="14"/>
        <v>14172488.000000004</v>
      </c>
      <c r="G296" s="202">
        <f t="shared" si="16"/>
        <v>25768160.000000004</v>
      </c>
      <c r="H296" s="272" t="s">
        <v>702</v>
      </c>
      <c r="I296" s="240">
        <f t="shared" si="15"/>
        <v>12884100</v>
      </c>
      <c r="J296" s="219">
        <v>221</v>
      </c>
      <c r="K296" s="209" t="s">
        <v>763</v>
      </c>
      <c r="L296" s="197" t="s">
        <v>333</v>
      </c>
      <c r="M296" s="197">
        <v>2</v>
      </c>
      <c r="N296" s="245" t="s">
        <v>702</v>
      </c>
      <c r="O296" s="198">
        <f t="shared" si="13"/>
        <v>0</v>
      </c>
    </row>
    <row r="297" spans="1:15" ht="17.25" thickBot="1" x14ac:dyDescent="0.3">
      <c r="A297" s="220">
        <v>219</v>
      </c>
      <c r="B297" s="200" t="s">
        <v>764</v>
      </c>
      <c r="C297" s="199" t="s">
        <v>333</v>
      </c>
      <c r="D297" s="220">
        <v>2</v>
      </c>
      <c r="E297" s="239">
        <v>2898940.0000000005</v>
      </c>
      <c r="F297" s="239">
        <f t="shared" si="14"/>
        <v>3188834.0000000009</v>
      </c>
      <c r="G297" s="202">
        <f t="shared" si="16"/>
        <v>5797880.0000000009</v>
      </c>
      <c r="H297" s="272" t="s">
        <v>702</v>
      </c>
      <c r="I297" s="240">
        <f t="shared" si="15"/>
        <v>2899000</v>
      </c>
      <c r="J297" s="219">
        <v>222</v>
      </c>
      <c r="K297" s="209" t="s">
        <v>764</v>
      </c>
      <c r="L297" s="215" t="s">
        <v>333</v>
      </c>
      <c r="M297" s="197">
        <v>2</v>
      </c>
      <c r="N297" s="245" t="s">
        <v>702</v>
      </c>
      <c r="O297" s="198">
        <f t="shared" si="13"/>
        <v>0</v>
      </c>
    </row>
    <row r="298" spans="1:15" ht="17.25" thickBot="1" x14ac:dyDescent="0.3">
      <c r="A298" s="220">
        <v>220</v>
      </c>
      <c r="B298" s="200" t="s">
        <v>765</v>
      </c>
      <c r="C298" s="199" t="s">
        <v>333</v>
      </c>
      <c r="D298" s="220">
        <v>2</v>
      </c>
      <c r="E298" s="239">
        <v>4026330.0000000005</v>
      </c>
      <c r="F298" s="239">
        <f t="shared" si="14"/>
        <v>4428963.0000000009</v>
      </c>
      <c r="G298" s="202">
        <f t="shared" si="16"/>
        <v>8052660.0000000009</v>
      </c>
      <c r="H298" s="272" t="s">
        <v>702</v>
      </c>
      <c r="I298" s="240">
        <f t="shared" si="15"/>
        <v>4026400</v>
      </c>
      <c r="J298" s="219">
        <v>223</v>
      </c>
      <c r="K298" s="209" t="s">
        <v>765</v>
      </c>
      <c r="L298" s="215" t="s">
        <v>333</v>
      </c>
      <c r="M298" s="197">
        <v>2</v>
      </c>
      <c r="N298" s="245" t="s">
        <v>702</v>
      </c>
      <c r="O298" s="198">
        <f t="shared" si="13"/>
        <v>0</v>
      </c>
    </row>
    <row r="299" spans="1:15" ht="17.25" thickBot="1" x14ac:dyDescent="0.3">
      <c r="A299" s="220">
        <v>221</v>
      </c>
      <c r="B299" s="200" t="s">
        <v>766</v>
      </c>
      <c r="C299" s="199" t="s">
        <v>333</v>
      </c>
      <c r="D299" s="220">
        <v>2</v>
      </c>
      <c r="E299" s="239">
        <v>3221020.0000000005</v>
      </c>
      <c r="F299" s="239">
        <f t="shared" si="14"/>
        <v>3543122.0000000009</v>
      </c>
      <c r="G299" s="202">
        <f t="shared" si="16"/>
        <v>6442040.0000000009</v>
      </c>
      <c r="H299" s="272" t="s">
        <v>702</v>
      </c>
      <c r="I299" s="240">
        <f t="shared" si="15"/>
        <v>3221100</v>
      </c>
      <c r="J299" s="219">
        <v>224</v>
      </c>
      <c r="K299" s="209" t="s">
        <v>766</v>
      </c>
      <c r="L299" s="215" t="s">
        <v>333</v>
      </c>
      <c r="M299" s="197">
        <v>2</v>
      </c>
      <c r="N299" s="245" t="s">
        <v>702</v>
      </c>
      <c r="O299" s="198">
        <f t="shared" si="13"/>
        <v>0</v>
      </c>
    </row>
    <row r="300" spans="1:15" ht="17.25" thickBot="1" x14ac:dyDescent="0.3">
      <c r="A300" s="220">
        <v>222</v>
      </c>
      <c r="B300" s="200" t="s">
        <v>767</v>
      </c>
      <c r="C300" s="220" t="s">
        <v>333</v>
      </c>
      <c r="D300" s="220">
        <v>2</v>
      </c>
      <c r="E300" s="239">
        <v>3221020.0000000005</v>
      </c>
      <c r="F300" s="239">
        <f t="shared" si="14"/>
        <v>3543122.0000000009</v>
      </c>
      <c r="G300" s="202">
        <f t="shared" si="16"/>
        <v>6442040.0000000009</v>
      </c>
      <c r="H300" s="272" t="s">
        <v>702</v>
      </c>
      <c r="I300" s="240">
        <f t="shared" si="15"/>
        <v>3221100</v>
      </c>
      <c r="J300" s="219">
        <v>225</v>
      </c>
      <c r="K300" s="209" t="s">
        <v>767</v>
      </c>
      <c r="L300" s="197" t="s">
        <v>333</v>
      </c>
      <c r="M300" s="197">
        <v>2</v>
      </c>
      <c r="N300" s="245" t="s">
        <v>702</v>
      </c>
      <c r="O300" s="198">
        <f t="shared" si="13"/>
        <v>0</v>
      </c>
    </row>
    <row r="301" spans="1:15" ht="17.25" thickBot="1" x14ac:dyDescent="0.3">
      <c r="A301" s="220">
        <v>223</v>
      </c>
      <c r="B301" s="200" t="s">
        <v>768</v>
      </c>
      <c r="C301" s="199" t="s">
        <v>333</v>
      </c>
      <c r="D301" s="220">
        <v>2</v>
      </c>
      <c r="E301" s="239">
        <v>3221020.0000000005</v>
      </c>
      <c r="F301" s="239">
        <f t="shared" si="14"/>
        <v>3543122.0000000009</v>
      </c>
      <c r="G301" s="202">
        <f t="shared" si="16"/>
        <v>6442040.0000000009</v>
      </c>
      <c r="H301" s="272" t="s">
        <v>702</v>
      </c>
      <c r="I301" s="240">
        <f t="shared" si="15"/>
        <v>3221100</v>
      </c>
      <c r="J301" s="219">
        <v>226</v>
      </c>
      <c r="K301" s="209" t="s">
        <v>768</v>
      </c>
      <c r="L301" s="215" t="s">
        <v>333</v>
      </c>
      <c r="M301" s="197">
        <v>2</v>
      </c>
      <c r="N301" s="245" t="s">
        <v>702</v>
      </c>
      <c r="O301" s="198">
        <f t="shared" si="13"/>
        <v>0</v>
      </c>
    </row>
    <row r="302" spans="1:15" ht="17.25" thickBot="1" x14ac:dyDescent="0.3">
      <c r="A302" s="220">
        <v>224</v>
      </c>
      <c r="B302" s="200" t="s">
        <v>769</v>
      </c>
      <c r="C302" s="199" t="s">
        <v>333</v>
      </c>
      <c r="D302" s="220">
        <v>2</v>
      </c>
      <c r="E302" s="239">
        <v>3221020.0000000005</v>
      </c>
      <c r="F302" s="239">
        <f t="shared" si="14"/>
        <v>3543122.0000000009</v>
      </c>
      <c r="G302" s="202">
        <f t="shared" si="16"/>
        <v>6442040.0000000009</v>
      </c>
      <c r="H302" s="272" t="s">
        <v>702</v>
      </c>
      <c r="I302" s="240">
        <f t="shared" si="15"/>
        <v>3221100</v>
      </c>
      <c r="J302" s="219">
        <v>227</v>
      </c>
      <c r="K302" s="209" t="s">
        <v>769</v>
      </c>
      <c r="L302" s="215" t="s">
        <v>333</v>
      </c>
      <c r="M302" s="197">
        <v>2</v>
      </c>
      <c r="N302" s="245" t="s">
        <v>702</v>
      </c>
      <c r="O302" s="198">
        <f t="shared" si="13"/>
        <v>0</v>
      </c>
    </row>
    <row r="303" spans="1:15" ht="17.25" thickBot="1" x14ac:dyDescent="0.3">
      <c r="A303" s="220">
        <v>225</v>
      </c>
      <c r="B303" s="200" t="s">
        <v>770</v>
      </c>
      <c r="C303" s="220" t="s">
        <v>333</v>
      </c>
      <c r="D303" s="220">
        <v>2</v>
      </c>
      <c r="E303" s="239">
        <v>3221020.0000000005</v>
      </c>
      <c r="F303" s="239">
        <f t="shared" si="14"/>
        <v>3543122.0000000009</v>
      </c>
      <c r="G303" s="202">
        <f t="shared" si="16"/>
        <v>6442040.0000000009</v>
      </c>
      <c r="H303" s="272" t="s">
        <v>702</v>
      </c>
      <c r="I303" s="240">
        <f t="shared" si="15"/>
        <v>3221100</v>
      </c>
      <c r="J303" s="219">
        <v>228</v>
      </c>
      <c r="K303" s="209" t="s">
        <v>770</v>
      </c>
      <c r="L303" s="197" t="s">
        <v>333</v>
      </c>
      <c r="M303" s="197">
        <v>2</v>
      </c>
      <c r="N303" s="245" t="s">
        <v>702</v>
      </c>
      <c r="O303" s="198">
        <f t="shared" si="13"/>
        <v>0</v>
      </c>
    </row>
    <row r="304" spans="1:15" ht="35.25" customHeight="1" thickBot="1" x14ac:dyDescent="0.3">
      <c r="A304" s="220">
        <v>226</v>
      </c>
      <c r="B304" s="255" t="s">
        <v>771</v>
      </c>
      <c r="C304" s="220" t="s">
        <v>554</v>
      </c>
      <c r="D304" s="220">
        <v>2</v>
      </c>
      <c r="E304" s="239">
        <v>3221020.0000000005</v>
      </c>
      <c r="F304" s="239">
        <f t="shared" si="14"/>
        <v>3543122.0000000009</v>
      </c>
      <c r="G304" s="202">
        <f t="shared" si="16"/>
        <v>6442040.0000000009</v>
      </c>
      <c r="H304" s="272" t="s">
        <v>709</v>
      </c>
      <c r="I304" s="240">
        <f t="shared" si="15"/>
        <v>3221100</v>
      </c>
      <c r="J304" s="219">
        <v>229</v>
      </c>
      <c r="K304" s="246" t="s">
        <v>771</v>
      </c>
      <c r="L304" s="223" t="s">
        <v>554</v>
      </c>
      <c r="M304" s="197">
        <v>2</v>
      </c>
      <c r="N304" s="209" t="s">
        <v>709</v>
      </c>
      <c r="O304" s="198">
        <f t="shared" si="13"/>
        <v>0</v>
      </c>
    </row>
    <row r="305" spans="1:15" ht="33" customHeight="1" thickBot="1" x14ac:dyDescent="0.3">
      <c r="A305" s="220">
        <v>227</v>
      </c>
      <c r="B305" s="255" t="s">
        <v>772</v>
      </c>
      <c r="C305" s="220" t="s">
        <v>554</v>
      </c>
      <c r="D305" s="220">
        <v>2</v>
      </c>
      <c r="E305" s="239">
        <v>3221020.0000000005</v>
      </c>
      <c r="F305" s="239">
        <f t="shared" si="14"/>
        <v>3543122.0000000009</v>
      </c>
      <c r="G305" s="202">
        <f t="shared" si="16"/>
        <v>6442040.0000000009</v>
      </c>
      <c r="H305" s="272" t="s">
        <v>709</v>
      </c>
      <c r="I305" s="240">
        <f t="shared" si="15"/>
        <v>3221100</v>
      </c>
      <c r="J305" s="219">
        <v>230</v>
      </c>
      <c r="K305" s="246" t="s">
        <v>772</v>
      </c>
      <c r="L305" s="223" t="s">
        <v>554</v>
      </c>
      <c r="M305" s="197">
        <v>2</v>
      </c>
      <c r="N305" s="209" t="s">
        <v>709</v>
      </c>
      <c r="O305" s="198">
        <f t="shared" si="13"/>
        <v>0</v>
      </c>
    </row>
    <row r="306" spans="1:15" ht="28.5" customHeight="1" thickBot="1" x14ac:dyDescent="0.3">
      <c r="A306" s="220">
        <v>228</v>
      </c>
      <c r="B306" s="255" t="s">
        <v>773</v>
      </c>
      <c r="C306" s="220" t="s">
        <v>554</v>
      </c>
      <c r="D306" s="220">
        <v>2</v>
      </c>
      <c r="E306" s="239">
        <v>3221020.0000000005</v>
      </c>
      <c r="F306" s="239">
        <f t="shared" si="14"/>
        <v>3543122.0000000009</v>
      </c>
      <c r="G306" s="202">
        <f t="shared" si="16"/>
        <v>6442040.0000000009</v>
      </c>
      <c r="H306" s="272" t="s">
        <v>709</v>
      </c>
      <c r="I306" s="240">
        <f t="shared" si="15"/>
        <v>3221100</v>
      </c>
      <c r="J306" s="219">
        <v>231</v>
      </c>
      <c r="K306" s="246" t="s">
        <v>773</v>
      </c>
      <c r="L306" s="223" t="s">
        <v>554</v>
      </c>
      <c r="M306" s="197">
        <v>2</v>
      </c>
      <c r="N306" s="209" t="s">
        <v>709</v>
      </c>
      <c r="O306" s="198">
        <f t="shared" si="13"/>
        <v>0</v>
      </c>
    </row>
    <row r="307" spans="1:15" ht="30.75" customHeight="1" thickBot="1" x14ac:dyDescent="0.3">
      <c r="A307" s="220">
        <v>229</v>
      </c>
      <c r="B307" s="255" t="s">
        <v>774</v>
      </c>
      <c r="C307" s="220" t="s">
        <v>554</v>
      </c>
      <c r="D307" s="220">
        <v>2</v>
      </c>
      <c r="E307" s="239">
        <v>3221020.0000000005</v>
      </c>
      <c r="F307" s="239">
        <f t="shared" si="14"/>
        <v>3543122.0000000009</v>
      </c>
      <c r="G307" s="202">
        <f t="shared" si="16"/>
        <v>6442040.0000000009</v>
      </c>
      <c r="H307" s="272" t="s">
        <v>709</v>
      </c>
      <c r="I307" s="240">
        <f t="shared" si="15"/>
        <v>3221100</v>
      </c>
      <c r="J307" s="219">
        <v>232</v>
      </c>
      <c r="K307" s="246" t="s">
        <v>774</v>
      </c>
      <c r="L307" s="223" t="s">
        <v>554</v>
      </c>
      <c r="M307" s="197">
        <v>2</v>
      </c>
      <c r="N307" s="209" t="s">
        <v>709</v>
      </c>
      <c r="O307" s="198">
        <f t="shared" si="13"/>
        <v>0</v>
      </c>
    </row>
    <row r="308" spans="1:15" ht="34.5" customHeight="1" thickBot="1" x14ac:dyDescent="0.3">
      <c r="A308" s="220">
        <v>230</v>
      </c>
      <c r="B308" s="255" t="s">
        <v>775</v>
      </c>
      <c r="C308" s="220" t="s">
        <v>554</v>
      </c>
      <c r="D308" s="220">
        <v>2</v>
      </c>
      <c r="E308" s="239">
        <v>3221020.0000000005</v>
      </c>
      <c r="F308" s="239">
        <f t="shared" si="14"/>
        <v>3543122.0000000009</v>
      </c>
      <c r="G308" s="202">
        <f t="shared" si="16"/>
        <v>6442040.0000000009</v>
      </c>
      <c r="H308" s="272" t="s">
        <v>709</v>
      </c>
      <c r="I308" s="240">
        <f t="shared" si="15"/>
        <v>3221100</v>
      </c>
      <c r="J308" s="219">
        <v>233</v>
      </c>
      <c r="K308" s="246" t="s">
        <v>775</v>
      </c>
      <c r="L308" s="223" t="s">
        <v>554</v>
      </c>
      <c r="M308" s="197">
        <v>2</v>
      </c>
      <c r="N308" s="209" t="s">
        <v>709</v>
      </c>
      <c r="O308" s="198">
        <f t="shared" si="13"/>
        <v>0</v>
      </c>
    </row>
    <row r="309" spans="1:15" ht="32.25" customHeight="1" thickBot="1" x14ac:dyDescent="0.3">
      <c r="A309" s="220">
        <v>231</v>
      </c>
      <c r="B309" s="255" t="s">
        <v>776</v>
      </c>
      <c r="C309" s="220" t="s">
        <v>554</v>
      </c>
      <c r="D309" s="220">
        <v>2</v>
      </c>
      <c r="E309" s="239">
        <v>3221020.0000000005</v>
      </c>
      <c r="F309" s="239">
        <f t="shared" si="14"/>
        <v>3543122.0000000009</v>
      </c>
      <c r="G309" s="202">
        <f t="shared" si="16"/>
        <v>6442040.0000000009</v>
      </c>
      <c r="H309" s="272" t="s">
        <v>709</v>
      </c>
      <c r="I309" s="240">
        <f t="shared" si="15"/>
        <v>3221100</v>
      </c>
      <c r="J309" s="219">
        <v>234</v>
      </c>
      <c r="K309" s="246" t="s">
        <v>776</v>
      </c>
      <c r="L309" s="223" t="s">
        <v>554</v>
      </c>
      <c r="M309" s="197">
        <v>2</v>
      </c>
      <c r="N309" s="209" t="s">
        <v>709</v>
      </c>
      <c r="O309" s="198">
        <f t="shared" si="13"/>
        <v>0</v>
      </c>
    </row>
    <row r="310" spans="1:15" ht="39" customHeight="1" thickBot="1" x14ac:dyDescent="0.3">
      <c r="A310" s="220">
        <v>232</v>
      </c>
      <c r="B310" s="255" t="s">
        <v>777</v>
      </c>
      <c r="C310" s="220" t="s">
        <v>554</v>
      </c>
      <c r="D310" s="220">
        <v>2</v>
      </c>
      <c r="E310" s="239">
        <v>3221020.0000000005</v>
      </c>
      <c r="F310" s="239">
        <f t="shared" si="14"/>
        <v>3543122.0000000009</v>
      </c>
      <c r="G310" s="202">
        <f t="shared" si="16"/>
        <v>6442040.0000000009</v>
      </c>
      <c r="H310" s="272" t="s">
        <v>709</v>
      </c>
      <c r="I310" s="240">
        <f t="shared" si="15"/>
        <v>3221100</v>
      </c>
      <c r="J310" s="219">
        <v>235</v>
      </c>
      <c r="K310" s="246" t="s">
        <v>777</v>
      </c>
      <c r="L310" s="223" t="s">
        <v>554</v>
      </c>
      <c r="M310" s="197">
        <v>2</v>
      </c>
      <c r="N310" s="209" t="s">
        <v>709</v>
      </c>
      <c r="O310" s="198">
        <f t="shared" ref="O310:O373" si="17">D310-M310</f>
        <v>0</v>
      </c>
    </row>
    <row r="311" spans="1:15" ht="38.25" customHeight="1" thickBot="1" x14ac:dyDescent="0.3">
      <c r="A311" s="220">
        <v>233</v>
      </c>
      <c r="B311" s="255" t="s">
        <v>778</v>
      </c>
      <c r="C311" s="220" t="s">
        <v>554</v>
      </c>
      <c r="D311" s="220">
        <v>2</v>
      </c>
      <c r="E311" s="239">
        <v>3221020.0000000005</v>
      </c>
      <c r="F311" s="239">
        <f t="shared" si="14"/>
        <v>3543122.0000000009</v>
      </c>
      <c r="G311" s="202">
        <f t="shared" si="16"/>
        <v>6442040.0000000009</v>
      </c>
      <c r="H311" s="272" t="s">
        <v>709</v>
      </c>
      <c r="I311" s="240">
        <f t="shared" si="15"/>
        <v>3221100</v>
      </c>
      <c r="J311" s="219">
        <v>236</v>
      </c>
      <c r="K311" s="246" t="s">
        <v>778</v>
      </c>
      <c r="L311" s="223" t="s">
        <v>554</v>
      </c>
      <c r="M311" s="197">
        <v>2</v>
      </c>
      <c r="N311" s="209" t="s">
        <v>709</v>
      </c>
      <c r="O311" s="198">
        <f t="shared" si="17"/>
        <v>0</v>
      </c>
    </row>
    <row r="312" spans="1:15" ht="17.25" thickBot="1" x14ac:dyDescent="0.3">
      <c r="A312" s="220">
        <v>234</v>
      </c>
      <c r="B312" s="200" t="s">
        <v>779</v>
      </c>
      <c r="C312" s="220" t="s">
        <v>333</v>
      </c>
      <c r="D312" s="220">
        <v>2</v>
      </c>
      <c r="E312" s="239">
        <v>5636840</v>
      </c>
      <c r="F312" s="239">
        <f t="shared" si="14"/>
        <v>6200524.0000000009</v>
      </c>
      <c r="G312" s="202">
        <f t="shared" si="16"/>
        <v>11273680</v>
      </c>
      <c r="H312" s="272" t="s">
        <v>702</v>
      </c>
      <c r="I312" s="240">
        <f t="shared" si="15"/>
        <v>5636900</v>
      </c>
      <c r="J312" s="219">
        <v>237</v>
      </c>
      <c r="K312" s="209" t="s">
        <v>779</v>
      </c>
      <c r="L312" s="197" t="s">
        <v>333</v>
      </c>
      <c r="M312" s="197">
        <v>2</v>
      </c>
      <c r="N312" s="245" t="s">
        <v>702</v>
      </c>
      <c r="O312" s="198">
        <f t="shared" si="17"/>
        <v>0</v>
      </c>
    </row>
    <row r="313" spans="1:15" ht="17.25" thickBot="1" x14ac:dyDescent="0.3">
      <c r="A313" s="220">
        <v>235</v>
      </c>
      <c r="B313" s="200" t="s">
        <v>780</v>
      </c>
      <c r="C313" s="199" t="s">
        <v>333</v>
      </c>
      <c r="D313" s="220">
        <v>2</v>
      </c>
      <c r="E313" s="239">
        <v>7569430.0000000009</v>
      </c>
      <c r="F313" s="239">
        <f t="shared" si="14"/>
        <v>8326373.0000000019</v>
      </c>
      <c r="G313" s="202">
        <f t="shared" si="16"/>
        <v>15138860.000000002</v>
      </c>
      <c r="H313" s="272" t="s">
        <v>702</v>
      </c>
      <c r="I313" s="240">
        <f t="shared" si="15"/>
        <v>7569500</v>
      </c>
      <c r="J313" s="219">
        <v>238</v>
      </c>
      <c r="K313" s="209" t="s">
        <v>780</v>
      </c>
      <c r="L313" s="215" t="s">
        <v>333</v>
      </c>
      <c r="M313" s="197">
        <v>2</v>
      </c>
      <c r="N313" s="245" t="s">
        <v>702</v>
      </c>
      <c r="O313" s="198">
        <f t="shared" si="17"/>
        <v>0</v>
      </c>
    </row>
    <row r="314" spans="1:15" ht="17.25" thickBot="1" x14ac:dyDescent="0.3">
      <c r="A314" s="220">
        <v>236</v>
      </c>
      <c r="B314" s="200" t="s">
        <v>781</v>
      </c>
      <c r="C314" s="199" t="s">
        <v>333</v>
      </c>
      <c r="D314" s="220">
        <v>2</v>
      </c>
      <c r="E314" s="239">
        <v>4026330.0000000005</v>
      </c>
      <c r="F314" s="239">
        <f t="shared" si="14"/>
        <v>4428963.0000000009</v>
      </c>
      <c r="G314" s="202">
        <f t="shared" si="16"/>
        <v>8052660.0000000009</v>
      </c>
      <c r="H314" s="272" t="s">
        <v>702</v>
      </c>
      <c r="I314" s="240">
        <f t="shared" si="15"/>
        <v>4026400</v>
      </c>
      <c r="J314" s="219">
        <v>239</v>
      </c>
      <c r="K314" s="209" t="s">
        <v>781</v>
      </c>
      <c r="L314" s="215" t="s">
        <v>333</v>
      </c>
      <c r="M314" s="197">
        <v>2</v>
      </c>
      <c r="N314" s="245" t="s">
        <v>702</v>
      </c>
      <c r="O314" s="198">
        <f t="shared" si="17"/>
        <v>0</v>
      </c>
    </row>
    <row r="315" spans="1:15" ht="17.25" thickBot="1" x14ac:dyDescent="0.3">
      <c r="A315" s="220">
        <v>237</v>
      </c>
      <c r="B315" s="200" t="s">
        <v>782</v>
      </c>
      <c r="C315" s="220" t="s">
        <v>333</v>
      </c>
      <c r="D315" s="220">
        <v>2</v>
      </c>
      <c r="E315" s="239">
        <v>4026330.0000000005</v>
      </c>
      <c r="F315" s="239">
        <f t="shared" si="14"/>
        <v>4428963.0000000009</v>
      </c>
      <c r="G315" s="202">
        <f t="shared" si="16"/>
        <v>8052660.0000000009</v>
      </c>
      <c r="H315" s="272" t="s">
        <v>696</v>
      </c>
      <c r="I315" s="240">
        <f t="shared" si="15"/>
        <v>4026400</v>
      </c>
      <c r="J315" s="219">
        <v>240</v>
      </c>
      <c r="K315" s="209" t="s">
        <v>782</v>
      </c>
      <c r="L315" s="197" t="s">
        <v>333</v>
      </c>
      <c r="M315" s="197">
        <v>2</v>
      </c>
      <c r="N315" s="245" t="s">
        <v>696</v>
      </c>
      <c r="O315" s="198">
        <f t="shared" si="17"/>
        <v>0</v>
      </c>
    </row>
    <row r="316" spans="1:15" ht="17.25" thickBot="1" x14ac:dyDescent="0.3">
      <c r="A316" s="220">
        <v>238</v>
      </c>
      <c r="B316" s="200" t="s">
        <v>783</v>
      </c>
      <c r="C316" s="220" t="s">
        <v>333</v>
      </c>
      <c r="D316" s="220">
        <v>2</v>
      </c>
      <c r="E316" s="239">
        <v>3140500.0000000005</v>
      </c>
      <c r="F316" s="239">
        <f t="shared" si="14"/>
        <v>3454550.0000000009</v>
      </c>
      <c r="G316" s="202">
        <f t="shared" si="16"/>
        <v>6281000.0000000009</v>
      </c>
      <c r="H316" s="272" t="s">
        <v>696</v>
      </c>
      <c r="I316" s="240">
        <f t="shared" si="15"/>
        <v>3140500</v>
      </c>
      <c r="J316" s="219">
        <v>241</v>
      </c>
      <c r="K316" s="209" t="s">
        <v>783</v>
      </c>
      <c r="L316" s="197" t="s">
        <v>333</v>
      </c>
      <c r="M316" s="197">
        <v>2</v>
      </c>
      <c r="N316" s="245" t="s">
        <v>696</v>
      </c>
      <c r="O316" s="198">
        <f t="shared" si="17"/>
        <v>0</v>
      </c>
    </row>
    <row r="317" spans="1:15" ht="17.25" thickBot="1" x14ac:dyDescent="0.3">
      <c r="A317" s="220">
        <v>239</v>
      </c>
      <c r="B317" s="200" t="s">
        <v>784</v>
      </c>
      <c r="C317" s="199" t="s">
        <v>333</v>
      </c>
      <c r="D317" s="220">
        <v>2</v>
      </c>
      <c r="E317" s="239">
        <v>10468370</v>
      </c>
      <c r="F317" s="239">
        <f t="shared" si="14"/>
        <v>11515207</v>
      </c>
      <c r="G317" s="202">
        <f t="shared" si="16"/>
        <v>20936740</v>
      </c>
      <c r="H317" s="272" t="s">
        <v>696</v>
      </c>
      <c r="I317" s="240">
        <f t="shared" si="15"/>
        <v>10468400</v>
      </c>
      <c r="J317" s="219">
        <v>242</v>
      </c>
      <c r="K317" s="209" t="s">
        <v>784</v>
      </c>
      <c r="L317" s="215" t="s">
        <v>333</v>
      </c>
      <c r="M317" s="197">
        <v>2</v>
      </c>
      <c r="N317" s="245" t="s">
        <v>696</v>
      </c>
      <c r="O317" s="198">
        <f t="shared" si="17"/>
        <v>0</v>
      </c>
    </row>
    <row r="318" spans="1:15" ht="17.25" thickBot="1" x14ac:dyDescent="0.3">
      <c r="A318" s="220">
        <v>240</v>
      </c>
      <c r="B318" s="200" t="s">
        <v>785</v>
      </c>
      <c r="C318" s="220" t="s">
        <v>333</v>
      </c>
      <c r="D318" s="220">
        <v>2</v>
      </c>
      <c r="E318" s="239">
        <v>4751010</v>
      </c>
      <c r="F318" s="239">
        <f t="shared" si="14"/>
        <v>5226111</v>
      </c>
      <c r="G318" s="202">
        <f t="shared" si="16"/>
        <v>9502020</v>
      </c>
      <c r="H318" s="272" t="s">
        <v>696</v>
      </c>
      <c r="I318" s="240">
        <f t="shared" si="15"/>
        <v>4751100</v>
      </c>
      <c r="J318" s="219">
        <v>243</v>
      </c>
      <c r="K318" s="209" t="s">
        <v>785</v>
      </c>
      <c r="L318" s="197" t="s">
        <v>333</v>
      </c>
      <c r="M318" s="197">
        <v>2</v>
      </c>
      <c r="N318" s="245" t="s">
        <v>696</v>
      </c>
      <c r="O318" s="198">
        <f t="shared" si="17"/>
        <v>0</v>
      </c>
    </row>
    <row r="319" spans="1:15" ht="17.25" thickBot="1" x14ac:dyDescent="0.3">
      <c r="A319" s="220">
        <v>241</v>
      </c>
      <c r="B319" s="200" t="s">
        <v>786</v>
      </c>
      <c r="C319" s="220" t="s">
        <v>333</v>
      </c>
      <c r="D319" s="220">
        <v>2</v>
      </c>
      <c r="E319" s="239">
        <v>4589970</v>
      </c>
      <c r="F319" s="239">
        <f t="shared" si="14"/>
        <v>5048967</v>
      </c>
      <c r="G319" s="202">
        <f t="shared" si="16"/>
        <v>9179940</v>
      </c>
      <c r="H319" s="272" t="s">
        <v>696</v>
      </c>
      <c r="I319" s="240">
        <f t="shared" si="15"/>
        <v>4590000</v>
      </c>
      <c r="J319" s="219">
        <v>244</v>
      </c>
      <c r="K319" s="209" t="s">
        <v>786</v>
      </c>
      <c r="L319" s="197" t="s">
        <v>333</v>
      </c>
      <c r="M319" s="197">
        <v>2</v>
      </c>
      <c r="N319" s="245" t="s">
        <v>696</v>
      </c>
      <c r="O319" s="198">
        <f t="shared" si="17"/>
        <v>0</v>
      </c>
    </row>
    <row r="320" spans="1:15" ht="17.25" thickBot="1" x14ac:dyDescent="0.3">
      <c r="A320" s="220">
        <v>242</v>
      </c>
      <c r="B320" s="200" t="s">
        <v>787</v>
      </c>
      <c r="C320" s="220" t="s">
        <v>788</v>
      </c>
      <c r="D320" s="220">
        <v>4</v>
      </c>
      <c r="E320" s="239">
        <v>1610510.0000000002</v>
      </c>
      <c r="F320" s="239">
        <f t="shared" ref="F320:F375" si="18">E320*110%</f>
        <v>1771561.0000000005</v>
      </c>
      <c r="G320" s="202">
        <f t="shared" si="16"/>
        <v>6442040.0000000009</v>
      </c>
      <c r="H320" s="272" t="s">
        <v>789</v>
      </c>
      <c r="I320" s="240">
        <f t="shared" ref="I320:I375" si="19">ROUNDUP(E320,-2)</f>
        <v>1610600</v>
      </c>
      <c r="J320" s="219">
        <v>245</v>
      </c>
      <c r="K320" s="209" t="s">
        <v>787</v>
      </c>
      <c r="L320" s="197" t="s">
        <v>788</v>
      </c>
      <c r="M320" s="197">
        <v>4</v>
      </c>
      <c r="N320" s="245" t="s">
        <v>789</v>
      </c>
      <c r="O320" s="198">
        <f t="shared" si="17"/>
        <v>0</v>
      </c>
    </row>
    <row r="321" spans="1:15" ht="17.25" thickBot="1" x14ac:dyDescent="0.3">
      <c r="A321" s="220">
        <v>243</v>
      </c>
      <c r="B321" s="200" t="s">
        <v>790</v>
      </c>
      <c r="C321" s="199" t="s">
        <v>333</v>
      </c>
      <c r="D321" s="220">
        <v>2</v>
      </c>
      <c r="E321" s="239">
        <v>7649950.0000000009</v>
      </c>
      <c r="F321" s="239">
        <f t="shared" si="18"/>
        <v>8414945.0000000019</v>
      </c>
      <c r="G321" s="202">
        <f t="shared" si="16"/>
        <v>15299900.000000002</v>
      </c>
      <c r="H321" s="272" t="s">
        <v>696</v>
      </c>
      <c r="I321" s="240">
        <f t="shared" si="19"/>
        <v>7650000</v>
      </c>
      <c r="J321" s="219">
        <v>246</v>
      </c>
      <c r="K321" s="209" t="s">
        <v>790</v>
      </c>
      <c r="L321" s="215" t="s">
        <v>333</v>
      </c>
      <c r="M321" s="197">
        <v>2</v>
      </c>
      <c r="N321" s="245" t="s">
        <v>696</v>
      </c>
      <c r="O321" s="198">
        <f t="shared" si="17"/>
        <v>0</v>
      </c>
    </row>
    <row r="322" spans="1:15" ht="17.25" thickBot="1" x14ac:dyDescent="0.3">
      <c r="A322" s="220">
        <v>244</v>
      </c>
      <c r="B322" s="200" t="s">
        <v>791</v>
      </c>
      <c r="C322" s="199" t="s">
        <v>333</v>
      </c>
      <c r="D322" s="220">
        <v>2</v>
      </c>
      <c r="E322" s="239">
        <v>2415820</v>
      </c>
      <c r="F322" s="239">
        <f t="shared" si="18"/>
        <v>2657402</v>
      </c>
      <c r="G322" s="202">
        <f t="shared" si="16"/>
        <v>4831640</v>
      </c>
      <c r="H322" s="272" t="s">
        <v>696</v>
      </c>
      <c r="I322" s="240">
        <f t="shared" si="19"/>
        <v>2415900</v>
      </c>
      <c r="J322" s="219">
        <v>247</v>
      </c>
      <c r="K322" s="209" t="s">
        <v>791</v>
      </c>
      <c r="L322" s="215" t="s">
        <v>333</v>
      </c>
      <c r="M322" s="197">
        <v>2</v>
      </c>
      <c r="N322" s="245" t="s">
        <v>696</v>
      </c>
      <c r="O322" s="198">
        <f t="shared" si="17"/>
        <v>0</v>
      </c>
    </row>
    <row r="323" spans="1:15" ht="17.25" thickBot="1" x14ac:dyDescent="0.3">
      <c r="A323" s="220">
        <v>245</v>
      </c>
      <c r="B323" s="200" t="s">
        <v>792</v>
      </c>
      <c r="C323" s="199" t="s">
        <v>333</v>
      </c>
      <c r="D323" s="220">
        <v>2</v>
      </c>
      <c r="E323" s="239">
        <v>2415820</v>
      </c>
      <c r="F323" s="239">
        <f t="shared" si="18"/>
        <v>2657402</v>
      </c>
      <c r="G323" s="202">
        <f t="shared" si="16"/>
        <v>4831640</v>
      </c>
      <c r="H323" s="272" t="s">
        <v>696</v>
      </c>
      <c r="I323" s="240">
        <f t="shared" si="19"/>
        <v>2415900</v>
      </c>
      <c r="J323" s="219">
        <v>248</v>
      </c>
      <c r="K323" s="209" t="s">
        <v>792</v>
      </c>
      <c r="L323" s="215" t="s">
        <v>333</v>
      </c>
      <c r="M323" s="197">
        <v>2</v>
      </c>
      <c r="N323" s="245" t="s">
        <v>696</v>
      </c>
      <c r="O323" s="198">
        <f t="shared" si="17"/>
        <v>0</v>
      </c>
    </row>
    <row r="324" spans="1:15" ht="45.75" customHeight="1" thickBot="1" x14ac:dyDescent="0.3">
      <c r="A324" s="220">
        <v>246</v>
      </c>
      <c r="B324" s="200" t="s">
        <v>793</v>
      </c>
      <c r="C324" s="199" t="s">
        <v>333</v>
      </c>
      <c r="D324" s="220">
        <v>4</v>
      </c>
      <c r="E324" s="239">
        <v>1916530.0000000002</v>
      </c>
      <c r="F324" s="239">
        <f t="shared" si="18"/>
        <v>2108183.0000000005</v>
      </c>
      <c r="G324" s="202">
        <f t="shared" si="16"/>
        <v>7666120.0000000009</v>
      </c>
      <c r="H324" s="272" t="s">
        <v>794</v>
      </c>
      <c r="I324" s="240">
        <f t="shared" si="19"/>
        <v>1916600</v>
      </c>
      <c r="J324" s="219">
        <v>249</v>
      </c>
      <c r="K324" s="209" t="s">
        <v>793</v>
      </c>
      <c r="L324" s="215" t="s">
        <v>333</v>
      </c>
      <c r="M324" s="197">
        <v>4</v>
      </c>
      <c r="N324" s="209" t="s">
        <v>794</v>
      </c>
      <c r="O324" s="198">
        <f t="shared" si="17"/>
        <v>0</v>
      </c>
    </row>
    <row r="325" spans="1:15" ht="39.75" customHeight="1" thickBot="1" x14ac:dyDescent="0.3">
      <c r="A325" s="220">
        <v>247</v>
      </c>
      <c r="B325" s="200" t="s">
        <v>795</v>
      </c>
      <c r="C325" s="199" t="s">
        <v>333</v>
      </c>
      <c r="D325" s="220">
        <v>4</v>
      </c>
      <c r="E325" s="239">
        <v>1916530.0000000002</v>
      </c>
      <c r="F325" s="239">
        <f t="shared" si="18"/>
        <v>2108183.0000000005</v>
      </c>
      <c r="G325" s="202">
        <f t="shared" si="16"/>
        <v>7666120.0000000009</v>
      </c>
      <c r="H325" s="272" t="s">
        <v>794</v>
      </c>
      <c r="I325" s="240">
        <f t="shared" si="19"/>
        <v>1916600</v>
      </c>
      <c r="J325" s="219">
        <v>250</v>
      </c>
      <c r="K325" s="209" t="s">
        <v>795</v>
      </c>
      <c r="L325" s="215" t="s">
        <v>333</v>
      </c>
      <c r="M325" s="197">
        <v>4</v>
      </c>
      <c r="N325" s="209" t="s">
        <v>794</v>
      </c>
      <c r="O325" s="198">
        <f t="shared" si="17"/>
        <v>0</v>
      </c>
    </row>
    <row r="326" spans="1:15" ht="17.25" thickBot="1" x14ac:dyDescent="0.3">
      <c r="A326" s="220">
        <v>248</v>
      </c>
      <c r="B326" s="200" t="s">
        <v>796</v>
      </c>
      <c r="C326" s="220" t="s">
        <v>333</v>
      </c>
      <c r="D326" s="220">
        <v>2</v>
      </c>
      <c r="E326" s="239">
        <v>885830.00000000012</v>
      </c>
      <c r="F326" s="239">
        <f t="shared" si="18"/>
        <v>974413.00000000023</v>
      </c>
      <c r="G326" s="202">
        <f t="shared" ref="G326:G375" si="20">D326*E326</f>
        <v>1771660.0000000002</v>
      </c>
      <c r="H326" s="272" t="s">
        <v>696</v>
      </c>
      <c r="I326" s="240">
        <f t="shared" si="19"/>
        <v>885900</v>
      </c>
      <c r="J326" s="219">
        <v>251</v>
      </c>
      <c r="K326" s="209" t="s">
        <v>796</v>
      </c>
      <c r="L326" s="197" t="s">
        <v>333</v>
      </c>
      <c r="M326" s="197">
        <v>2</v>
      </c>
      <c r="N326" s="245" t="s">
        <v>696</v>
      </c>
      <c r="O326" s="198">
        <f t="shared" si="17"/>
        <v>0</v>
      </c>
    </row>
    <row r="327" spans="1:15" ht="30.75" customHeight="1" thickBot="1" x14ac:dyDescent="0.3">
      <c r="A327" s="220">
        <v>249</v>
      </c>
      <c r="B327" s="200" t="s">
        <v>797</v>
      </c>
      <c r="C327" s="220" t="s">
        <v>333</v>
      </c>
      <c r="D327" s="220">
        <v>2</v>
      </c>
      <c r="E327" s="239">
        <v>2415820</v>
      </c>
      <c r="F327" s="239">
        <f t="shared" si="18"/>
        <v>2657402</v>
      </c>
      <c r="G327" s="202">
        <f t="shared" si="20"/>
        <v>4831640</v>
      </c>
      <c r="H327" s="272" t="s">
        <v>709</v>
      </c>
      <c r="I327" s="240">
        <f t="shared" si="19"/>
        <v>2415900</v>
      </c>
      <c r="J327" s="219">
        <v>252</v>
      </c>
      <c r="K327" s="209" t="s">
        <v>797</v>
      </c>
      <c r="L327" s="197" t="s">
        <v>333</v>
      </c>
      <c r="M327" s="197">
        <v>2</v>
      </c>
      <c r="N327" s="209" t="s">
        <v>709</v>
      </c>
      <c r="O327" s="198">
        <f t="shared" si="17"/>
        <v>0</v>
      </c>
    </row>
    <row r="328" spans="1:15" ht="37.5" customHeight="1" thickBot="1" x14ac:dyDescent="0.3">
      <c r="A328" s="220">
        <v>250</v>
      </c>
      <c r="B328" s="200" t="s">
        <v>798</v>
      </c>
      <c r="C328" s="220" t="s">
        <v>333</v>
      </c>
      <c r="D328" s="220">
        <v>2</v>
      </c>
      <c r="E328" s="239">
        <v>1691140.0000000002</v>
      </c>
      <c r="F328" s="239">
        <f t="shared" si="18"/>
        <v>1860254.0000000005</v>
      </c>
      <c r="G328" s="202">
        <f t="shared" si="20"/>
        <v>3382280.0000000005</v>
      </c>
      <c r="H328" s="272" t="s">
        <v>709</v>
      </c>
      <c r="I328" s="240">
        <f t="shared" si="19"/>
        <v>1691200</v>
      </c>
      <c r="J328" s="219">
        <v>253</v>
      </c>
      <c r="K328" s="209" t="s">
        <v>798</v>
      </c>
      <c r="L328" s="197" t="s">
        <v>333</v>
      </c>
      <c r="M328" s="197">
        <v>2</v>
      </c>
      <c r="N328" s="209" t="s">
        <v>709</v>
      </c>
      <c r="O328" s="198">
        <f t="shared" si="17"/>
        <v>0</v>
      </c>
    </row>
    <row r="329" spans="1:15" ht="33.75" customHeight="1" thickBot="1" x14ac:dyDescent="0.3">
      <c r="A329" s="220">
        <v>251</v>
      </c>
      <c r="B329" s="200" t="s">
        <v>799</v>
      </c>
      <c r="C329" s="220" t="s">
        <v>333</v>
      </c>
      <c r="D329" s="220">
        <v>2</v>
      </c>
      <c r="E329" s="239">
        <v>2013220.0000000002</v>
      </c>
      <c r="F329" s="239">
        <f t="shared" si="18"/>
        <v>2214542.0000000005</v>
      </c>
      <c r="G329" s="202">
        <f t="shared" si="20"/>
        <v>4026440.0000000005</v>
      </c>
      <c r="H329" s="272" t="s">
        <v>709</v>
      </c>
      <c r="I329" s="240">
        <f t="shared" si="19"/>
        <v>2013300</v>
      </c>
      <c r="J329" s="219">
        <v>254</v>
      </c>
      <c r="K329" s="218" t="s">
        <v>800</v>
      </c>
      <c r="L329" s="197" t="s">
        <v>333</v>
      </c>
      <c r="M329" s="197">
        <v>2</v>
      </c>
      <c r="N329" s="209" t="s">
        <v>709</v>
      </c>
      <c r="O329" s="198">
        <f t="shared" si="17"/>
        <v>0</v>
      </c>
    </row>
    <row r="330" spans="1:15" ht="17.25" thickBot="1" x14ac:dyDescent="0.3">
      <c r="A330" s="220">
        <v>252</v>
      </c>
      <c r="B330" s="200" t="s">
        <v>801</v>
      </c>
      <c r="C330" s="220" t="s">
        <v>333</v>
      </c>
      <c r="D330" s="199">
        <v>2</v>
      </c>
      <c r="E330" s="239">
        <v>7891510.0000000009</v>
      </c>
      <c r="F330" s="239">
        <f t="shared" si="18"/>
        <v>8680661.0000000019</v>
      </c>
      <c r="G330" s="202">
        <f t="shared" si="20"/>
        <v>15783020.000000002</v>
      </c>
      <c r="H330" s="272" t="s">
        <v>853</v>
      </c>
      <c r="I330" s="240">
        <f t="shared" si="19"/>
        <v>7891600</v>
      </c>
      <c r="J330" s="219">
        <v>255</v>
      </c>
      <c r="K330" s="256" t="s">
        <v>801</v>
      </c>
      <c r="L330" s="197" t="s">
        <v>333</v>
      </c>
      <c r="M330" s="215">
        <v>2</v>
      </c>
      <c r="N330" s="245" t="s">
        <v>580</v>
      </c>
      <c r="O330" s="198">
        <f t="shared" si="17"/>
        <v>0</v>
      </c>
    </row>
    <row r="331" spans="1:15" ht="36.75" customHeight="1" thickBot="1" x14ac:dyDescent="0.3">
      <c r="A331" s="220">
        <v>253</v>
      </c>
      <c r="B331" s="200" t="s">
        <v>802</v>
      </c>
      <c r="C331" s="220" t="s">
        <v>333</v>
      </c>
      <c r="D331" s="199">
        <v>2</v>
      </c>
      <c r="E331" s="239">
        <v>1127390</v>
      </c>
      <c r="F331" s="239">
        <f t="shared" si="18"/>
        <v>1240129</v>
      </c>
      <c r="G331" s="202">
        <f t="shared" si="20"/>
        <v>2254780</v>
      </c>
      <c r="H331" s="272" t="s">
        <v>580</v>
      </c>
      <c r="I331" s="240">
        <f t="shared" si="19"/>
        <v>1127400</v>
      </c>
      <c r="J331" s="219">
        <v>256</v>
      </c>
      <c r="K331" s="195" t="s">
        <v>802</v>
      </c>
      <c r="L331" s="197" t="s">
        <v>333</v>
      </c>
      <c r="M331" s="215">
        <v>2</v>
      </c>
      <c r="N331" s="245" t="s">
        <v>580</v>
      </c>
      <c r="O331" s="198">
        <f t="shared" si="17"/>
        <v>0</v>
      </c>
    </row>
    <row r="332" spans="1:15" ht="17.25" thickBot="1" x14ac:dyDescent="0.3">
      <c r="A332" s="220">
        <v>254</v>
      </c>
      <c r="B332" s="200" t="s">
        <v>803</v>
      </c>
      <c r="C332" s="220" t="s">
        <v>333</v>
      </c>
      <c r="D332" s="199">
        <v>2</v>
      </c>
      <c r="E332" s="239">
        <v>966350.00000000012</v>
      </c>
      <c r="F332" s="239">
        <f t="shared" si="18"/>
        <v>1062985.0000000002</v>
      </c>
      <c r="G332" s="202">
        <f t="shared" si="20"/>
        <v>1932700.0000000002</v>
      </c>
      <c r="H332" s="272" t="s">
        <v>580</v>
      </c>
      <c r="I332" s="240">
        <f t="shared" si="19"/>
        <v>966400</v>
      </c>
      <c r="J332" s="219">
        <v>257</v>
      </c>
      <c r="K332" s="195" t="s">
        <v>803</v>
      </c>
      <c r="L332" s="197" t="s">
        <v>333</v>
      </c>
      <c r="M332" s="215">
        <v>2</v>
      </c>
      <c r="N332" s="245" t="s">
        <v>580</v>
      </c>
      <c r="O332" s="198">
        <f t="shared" si="17"/>
        <v>0</v>
      </c>
    </row>
    <row r="333" spans="1:15" ht="17.25" thickBot="1" x14ac:dyDescent="0.3">
      <c r="A333" s="220">
        <v>255</v>
      </c>
      <c r="B333" s="200" t="s">
        <v>804</v>
      </c>
      <c r="C333" s="220" t="s">
        <v>333</v>
      </c>
      <c r="D333" s="199">
        <v>2</v>
      </c>
      <c r="E333" s="239">
        <v>8857860</v>
      </c>
      <c r="F333" s="239">
        <f t="shared" si="18"/>
        <v>9743646</v>
      </c>
      <c r="G333" s="202">
        <f t="shared" si="20"/>
        <v>17715720</v>
      </c>
      <c r="H333" s="272" t="s">
        <v>580</v>
      </c>
      <c r="I333" s="240">
        <f t="shared" si="19"/>
        <v>8857900</v>
      </c>
      <c r="J333" s="219">
        <v>258</v>
      </c>
      <c r="K333" s="195" t="s">
        <v>804</v>
      </c>
      <c r="L333" s="197" t="s">
        <v>333</v>
      </c>
      <c r="M333" s="215">
        <v>2</v>
      </c>
      <c r="N333" s="245" t="s">
        <v>580</v>
      </c>
      <c r="O333" s="198">
        <f t="shared" si="17"/>
        <v>0</v>
      </c>
    </row>
    <row r="334" spans="1:15" ht="17.25" thickBot="1" x14ac:dyDescent="0.3">
      <c r="A334" s="220">
        <v>256</v>
      </c>
      <c r="B334" s="200" t="s">
        <v>805</v>
      </c>
      <c r="C334" s="220" t="s">
        <v>333</v>
      </c>
      <c r="D334" s="199">
        <v>2</v>
      </c>
      <c r="E334" s="239">
        <v>16910410</v>
      </c>
      <c r="F334" s="239">
        <f t="shared" si="18"/>
        <v>18601451</v>
      </c>
      <c r="G334" s="202">
        <f t="shared" si="20"/>
        <v>33820820</v>
      </c>
      <c r="H334" s="272" t="s">
        <v>580</v>
      </c>
      <c r="I334" s="240">
        <f t="shared" si="19"/>
        <v>16910500</v>
      </c>
      <c r="J334" s="219">
        <v>259</v>
      </c>
      <c r="K334" s="195" t="s">
        <v>805</v>
      </c>
      <c r="L334" s="197" t="s">
        <v>333</v>
      </c>
      <c r="M334" s="215">
        <v>2</v>
      </c>
      <c r="N334" s="245" t="s">
        <v>580</v>
      </c>
      <c r="O334" s="198">
        <f t="shared" si="17"/>
        <v>0</v>
      </c>
    </row>
    <row r="335" spans="1:15" ht="17.25" thickBot="1" x14ac:dyDescent="0.3">
      <c r="A335" s="220">
        <v>257</v>
      </c>
      <c r="B335" s="200" t="s">
        <v>806</v>
      </c>
      <c r="C335" s="220" t="s">
        <v>333</v>
      </c>
      <c r="D335" s="199">
        <v>2</v>
      </c>
      <c r="E335" s="239">
        <v>2415820</v>
      </c>
      <c r="F335" s="239">
        <f t="shared" si="18"/>
        <v>2657402</v>
      </c>
      <c r="G335" s="202">
        <f t="shared" si="20"/>
        <v>4831640</v>
      </c>
      <c r="H335" s="272" t="s">
        <v>580</v>
      </c>
      <c r="I335" s="240">
        <f t="shared" si="19"/>
        <v>2415900</v>
      </c>
      <c r="J335" s="219">
        <v>260</v>
      </c>
      <c r="K335" s="195" t="s">
        <v>806</v>
      </c>
      <c r="L335" s="197" t="s">
        <v>333</v>
      </c>
      <c r="M335" s="215">
        <v>2</v>
      </c>
      <c r="N335" s="245" t="s">
        <v>580</v>
      </c>
      <c r="O335" s="198">
        <f t="shared" si="17"/>
        <v>0</v>
      </c>
    </row>
    <row r="336" spans="1:15" ht="17.25" thickBot="1" x14ac:dyDescent="0.3">
      <c r="A336" s="220">
        <v>258</v>
      </c>
      <c r="B336" s="200" t="s">
        <v>807</v>
      </c>
      <c r="C336" s="220" t="s">
        <v>333</v>
      </c>
      <c r="D336" s="199">
        <v>2</v>
      </c>
      <c r="E336" s="239">
        <v>2415820</v>
      </c>
      <c r="F336" s="239">
        <f t="shared" si="18"/>
        <v>2657402</v>
      </c>
      <c r="G336" s="202">
        <f t="shared" si="20"/>
        <v>4831640</v>
      </c>
      <c r="H336" s="272" t="s">
        <v>580</v>
      </c>
      <c r="I336" s="240">
        <f t="shared" si="19"/>
        <v>2415900</v>
      </c>
      <c r="J336" s="219">
        <v>261</v>
      </c>
      <c r="K336" s="195" t="s">
        <v>807</v>
      </c>
      <c r="L336" s="197" t="s">
        <v>333</v>
      </c>
      <c r="M336" s="215">
        <v>2</v>
      </c>
      <c r="N336" s="245" t="s">
        <v>580</v>
      </c>
      <c r="O336" s="198">
        <f t="shared" si="17"/>
        <v>0</v>
      </c>
    </row>
    <row r="337" spans="1:15" ht="17.25" thickBot="1" x14ac:dyDescent="0.3">
      <c r="A337" s="220">
        <v>259</v>
      </c>
      <c r="B337" s="200" t="s">
        <v>808</v>
      </c>
      <c r="C337" s="220" t="s">
        <v>333</v>
      </c>
      <c r="D337" s="199">
        <v>2</v>
      </c>
      <c r="E337" s="239">
        <v>2415820</v>
      </c>
      <c r="F337" s="239">
        <f t="shared" si="18"/>
        <v>2657402</v>
      </c>
      <c r="G337" s="202">
        <f t="shared" si="20"/>
        <v>4831640</v>
      </c>
      <c r="H337" s="272" t="s">
        <v>580</v>
      </c>
      <c r="I337" s="240">
        <f t="shared" si="19"/>
        <v>2415900</v>
      </c>
      <c r="J337" s="219">
        <v>262</v>
      </c>
      <c r="K337" s="195" t="s">
        <v>808</v>
      </c>
      <c r="L337" s="197" t="s">
        <v>333</v>
      </c>
      <c r="M337" s="215">
        <v>2</v>
      </c>
      <c r="N337" s="245" t="s">
        <v>580</v>
      </c>
      <c r="O337" s="198">
        <f t="shared" si="17"/>
        <v>0</v>
      </c>
    </row>
    <row r="338" spans="1:15" ht="17.25" thickBot="1" x14ac:dyDescent="0.3">
      <c r="A338" s="220">
        <v>260</v>
      </c>
      <c r="B338" s="200" t="s">
        <v>809</v>
      </c>
      <c r="C338" s="220" t="s">
        <v>333</v>
      </c>
      <c r="D338" s="199">
        <v>2</v>
      </c>
      <c r="E338" s="239">
        <v>4026330.0000000005</v>
      </c>
      <c r="F338" s="239">
        <f t="shared" si="18"/>
        <v>4428963.0000000009</v>
      </c>
      <c r="G338" s="202">
        <f t="shared" si="20"/>
        <v>8052660.0000000009</v>
      </c>
      <c r="H338" s="272" t="s">
        <v>580</v>
      </c>
      <c r="I338" s="240">
        <f t="shared" si="19"/>
        <v>4026400</v>
      </c>
      <c r="J338" s="219">
        <v>263</v>
      </c>
      <c r="K338" s="195" t="s">
        <v>809</v>
      </c>
      <c r="L338" s="197" t="s">
        <v>333</v>
      </c>
      <c r="M338" s="215">
        <v>2</v>
      </c>
      <c r="N338" s="245" t="s">
        <v>580</v>
      </c>
      <c r="O338" s="198">
        <f t="shared" si="17"/>
        <v>0</v>
      </c>
    </row>
    <row r="339" spans="1:15" ht="17.25" thickBot="1" x14ac:dyDescent="0.3">
      <c r="A339" s="220">
        <v>261</v>
      </c>
      <c r="B339" s="200" t="s">
        <v>810</v>
      </c>
      <c r="C339" s="220" t="s">
        <v>333</v>
      </c>
      <c r="D339" s="199">
        <v>2</v>
      </c>
      <c r="E339" s="239">
        <v>3221020.0000000005</v>
      </c>
      <c r="F339" s="239">
        <f t="shared" si="18"/>
        <v>3543122.0000000009</v>
      </c>
      <c r="G339" s="202">
        <f t="shared" si="20"/>
        <v>6442040.0000000009</v>
      </c>
      <c r="H339" s="272" t="s">
        <v>580</v>
      </c>
      <c r="I339" s="240">
        <f t="shared" si="19"/>
        <v>3221100</v>
      </c>
      <c r="J339" s="219">
        <v>264</v>
      </c>
      <c r="K339" s="195" t="s">
        <v>810</v>
      </c>
      <c r="L339" s="197" t="s">
        <v>333</v>
      </c>
      <c r="M339" s="215">
        <v>2</v>
      </c>
      <c r="N339" s="245" t="s">
        <v>580</v>
      </c>
      <c r="O339" s="198">
        <f t="shared" si="17"/>
        <v>0</v>
      </c>
    </row>
    <row r="340" spans="1:15" ht="17.25" thickBot="1" x14ac:dyDescent="0.3">
      <c r="A340" s="220">
        <v>262</v>
      </c>
      <c r="B340" s="200" t="s">
        <v>811</v>
      </c>
      <c r="C340" s="220" t="s">
        <v>333</v>
      </c>
      <c r="D340" s="199">
        <v>2</v>
      </c>
      <c r="E340" s="239">
        <v>2415820</v>
      </c>
      <c r="F340" s="239">
        <f t="shared" si="18"/>
        <v>2657402</v>
      </c>
      <c r="G340" s="202">
        <f t="shared" si="20"/>
        <v>4831640</v>
      </c>
      <c r="H340" s="272" t="s">
        <v>580</v>
      </c>
      <c r="I340" s="240">
        <f t="shared" si="19"/>
        <v>2415900</v>
      </c>
      <c r="J340" s="219">
        <v>265</v>
      </c>
      <c r="K340" s="195" t="s">
        <v>811</v>
      </c>
      <c r="L340" s="197" t="s">
        <v>333</v>
      </c>
      <c r="M340" s="215">
        <v>2</v>
      </c>
      <c r="N340" s="245" t="s">
        <v>580</v>
      </c>
      <c r="O340" s="198">
        <f t="shared" si="17"/>
        <v>0</v>
      </c>
    </row>
    <row r="341" spans="1:15" ht="17.25" thickBot="1" x14ac:dyDescent="0.3">
      <c r="A341" s="220">
        <v>263</v>
      </c>
      <c r="B341" s="200" t="s">
        <v>812</v>
      </c>
      <c r="C341" s="220" t="s">
        <v>333</v>
      </c>
      <c r="D341" s="199">
        <v>2</v>
      </c>
      <c r="E341" s="239">
        <v>805310.00000000012</v>
      </c>
      <c r="F341" s="239">
        <f t="shared" si="18"/>
        <v>885841.00000000023</v>
      </c>
      <c r="G341" s="202">
        <f t="shared" si="20"/>
        <v>1610620.0000000002</v>
      </c>
      <c r="H341" s="272" t="s">
        <v>580</v>
      </c>
      <c r="I341" s="240">
        <f t="shared" si="19"/>
        <v>805400</v>
      </c>
      <c r="J341" s="219">
        <v>266</v>
      </c>
      <c r="K341" s="195" t="s">
        <v>812</v>
      </c>
      <c r="L341" s="197" t="s">
        <v>333</v>
      </c>
      <c r="M341" s="215">
        <v>2</v>
      </c>
      <c r="N341" s="245" t="s">
        <v>580</v>
      </c>
      <c r="O341" s="198">
        <f t="shared" si="17"/>
        <v>0</v>
      </c>
    </row>
    <row r="342" spans="1:15" ht="17.25" thickBot="1" x14ac:dyDescent="0.3">
      <c r="A342" s="220">
        <v>264</v>
      </c>
      <c r="B342" s="200" t="s">
        <v>779</v>
      </c>
      <c r="C342" s="220" t="s">
        <v>333</v>
      </c>
      <c r="D342" s="199">
        <v>2</v>
      </c>
      <c r="E342" s="239">
        <v>5636840</v>
      </c>
      <c r="F342" s="239">
        <f t="shared" si="18"/>
        <v>6200524.0000000009</v>
      </c>
      <c r="G342" s="202">
        <f t="shared" si="20"/>
        <v>11273680</v>
      </c>
      <c r="H342" s="272" t="s">
        <v>580</v>
      </c>
      <c r="I342" s="240">
        <f t="shared" si="19"/>
        <v>5636900</v>
      </c>
      <c r="J342" s="219">
        <v>267</v>
      </c>
      <c r="K342" s="195" t="s">
        <v>779</v>
      </c>
      <c r="L342" s="223" t="s">
        <v>333</v>
      </c>
      <c r="M342" s="215">
        <v>2</v>
      </c>
      <c r="N342" s="245" t="s">
        <v>580</v>
      </c>
      <c r="O342" s="198">
        <f t="shared" si="17"/>
        <v>0</v>
      </c>
    </row>
    <row r="343" spans="1:15" ht="17.25" thickBot="1" x14ac:dyDescent="0.3">
      <c r="A343" s="220">
        <v>265</v>
      </c>
      <c r="B343" s="200" t="s">
        <v>813</v>
      </c>
      <c r="C343" s="220" t="s">
        <v>333</v>
      </c>
      <c r="D343" s="199">
        <v>2</v>
      </c>
      <c r="E343" s="239">
        <v>10468370</v>
      </c>
      <c r="F343" s="239">
        <f t="shared" si="18"/>
        <v>11515207</v>
      </c>
      <c r="G343" s="202">
        <f t="shared" si="20"/>
        <v>20936740</v>
      </c>
      <c r="H343" s="272" t="s">
        <v>570</v>
      </c>
      <c r="I343" s="240">
        <f t="shared" si="19"/>
        <v>10468400</v>
      </c>
      <c r="J343" s="219">
        <v>268</v>
      </c>
      <c r="K343" s="195" t="s">
        <v>813</v>
      </c>
      <c r="L343" s="223" t="s">
        <v>333</v>
      </c>
      <c r="M343" s="215">
        <v>2</v>
      </c>
      <c r="N343" s="245" t="s">
        <v>570</v>
      </c>
      <c r="O343" s="198">
        <f t="shared" si="17"/>
        <v>0</v>
      </c>
    </row>
    <row r="344" spans="1:15" ht="17.25" thickBot="1" x14ac:dyDescent="0.3">
      <c r="A344" s="220">
        <v>266</v>
      </c>
      <c r="B344" s="200" t="s">
        <v>814</v>
      </c>
      <c r="C344" s="220" t="s">
        <v>333</v>
      </c>
      <c r="D344" s="199">
        <v>2</v>
      </c>
      <c r="E344" s="239">
        <v>4026330.0000000005</v>
      </c>
      <c r="F344" s="239">
        <f t="shared" si="18"/>
        <v>4428963.0000000009</v>
      </c>
      <c r="G344" s="202">
        <f t="shared" si="20"/>
        <v>8052660.0000000009</v>
      </c>
      <c r="H344" s="272" t="s">
        <v>570</v>
      </c>
      <c r="I344" s="240">
        <f t="shared" si="19"/>
        <v>4026400</v>
      </c>
      <c r="J344" s="219">
        <v>269</v>
      </c>
      <c r="K344" s="195" t="s">
        <v>814</v>
      </c>
      <c r="L344" s="223" t="s">
        <v>333</v>
      </c>
      <c r="M344" s="215">
        <v>2</v>
      </c>
      <c r="N344" s="245" t="s">
        <v>570</v>
      </c>
      <c r="O344" s="198">
        <f t="shared" si="17"/>
        <v>0</v>
      </c>
    </row>
    <row r="345" spans="1:15" ht="17.25" thickBot="1" x14ac:dyDescent="0.3">
      <c r="A345" s="220">
        <v>267</v>
      </c>
      <c r="B345" s="200" t="s">
        <v>815</v>
      </c>
      <c r="C345" s="220" t="s">
        <v>333</v>
      </c>
      <c r="D345" s="199">
        <v>2</v>
      </c>
      <c r="E345" s="239">
        <v>1610510.0000000002</v>
      </c>
      <c r="F345" s="239">
        <f t="shared" si="18"/>
        <v>1771561.0000000005</v>
      </c>
      <c r="G345" s="202">
        <f t="shared" si="20"/>
        <v>3221020.0000000005</v>
      </c>
      <c r="H345" s="272" t="s">
        <v>580</v>
      </c>
      <c r="I345" s="240">
        <f t="shared" si="19"/>
        <v>1610600</v>
      </c>
      <c r="J345" s="219">
        <v>270</v>
      </c>
      <c r="K345" s="195" t="s">
        <v>815</v>
      </c>
      <c r="L345" s="223" t="s">
        <v>333</v>
      </c>
      <c r="M345" s="215">
        <v>2</v>
      </c>
      <c r="N345" s="245" t="s">
        <v>580</v>
      </c>
      <c r="O345" s="198">
        <f t="shared" si="17"/>
        <v>0</v>
      </c>
    </row>
    <row r="346" spans="1:15" ht="17.25" thickBot="1" x14ac:dyDescent="0.3">
      <c r="A346" s="220">
        <v>268</v>
      </c>
      <c r="B346" s="200" t="s">
        <v>816</v>
      </c>
      <c r="C346" s="220" t="s">
        <v>333</v>
      </c>
      <c r="D346" s="199">
        <v>2</v>
      </c>
      <c r="E346" s="239">
        <v>1207910</v>
      </c>
      <c r="F346" s="239">
        <f t="shared" si="18"/>
        <v>1328701</v>
      </c>
      <c r="G346" s="202">
        <f t="shared" si="20"/>
        <v>2415820</v>
      </c>
      <c r="H346" s="272" t="s">
        <v>580</v>
      </c>
      <c r="I346" s="240">
        <f t="shared" si="19"/>
        <v>1208000</v>
      </c>
      <c r="J346" s="219">
        <v>271</v>
      </c>
      <c r="K346" s="195" t="s">
        <v>816</v>
      </c>
      <c r="L346" s="223" t="s">
        <v>333</v>
      </c>
      <c r="M346" s="215">
        <v>2</v>
      </c>
      <c r="N346" s="245" t="s">
        <v>580</v>
      </c>
      <c r="O346" s="198">
        <f t="shared" si="17"/>
        <v>0</v>
      </c>
    </row>
    <row r="347" spans="1:15" ht="17.25" thickBot="1" x14ac:dyDescent="0.3">
      <c r="A347" s="220">
        <v>269</v>
      </c>
      <c r="B347" s="200" t="s">
        <v>817</v>
      </c>
      <c r="C347" s="220" t="s">
        <v>333</v>
      </c>
      <c r="D347" s="199">
        <v>2</v>
      </c>
      <c r="E347" s="239">
        <v>5636840</v>
      </c>
      <c r="F347" s="239">
        <f t="shared" si="18"/>
        <v>6200524.0000000009</v>
      </c>
      <c r="G347" s="202">
        <f t="shared" si="20"/>
        <v>11273680</v>
      </c>
      <c r="H347" s="272" t="s">
        <v>580</v>
      </c>
      <c r="I347" s="240">
        <f t="shared" si="19"/>
        <v>5636900</v>
      </c>
      <c r="J347" s="219">
        <v>272</v>
      </c>
      <c r="K347" s="195" t="s">
        <v>817</v>
      </c>
      <c r="L347" s="223" t="s">
        <v>333</v>
      </c>
      <c r="M347" s="215">
        <v>2</v>
      </c>
      <c r="N347" s="245" t="s">
        <v>580</v>
      </c>
      <c r="O347" s="198">
        <f t="shared" si="17"/>
        <v>0</v>
      </c>
    </row>
    <row r="348" spans="1:15" ht="17.25" thickBot="1" x14ac:dyDescent="0.3">
      <c r="A348" s="220">
        <v>270</v>
      </c>
      <c r="B348" s="200" t="s">
        <v>818</v>
      </c>
      <c r="C348" s="220" t="s">
        <v>333</v>
      </c>
      <c r="D348" s="199">
        <v>2</v>
      </c>
      <c r="E348" s="239">
        <v>1207910</v>
      </c>
      <c r="F348" s="239">
        <f t="shared" si="18"/>
        <v>1328701</v>
      </c>
      <c r="G348" s="202">
        <f t="shared" si="20"/>
        <v>2415820</v>
      </c>
      <c r="H348" s="272" t="s">
        <v>580</v>
      </c>
      <c r="I348" s="240">
        <f t="shared" si="19"/>
        <v>1208000</v>
      </c>
      <c r="J348" s="219">
        <v>273</v>
      </c>
      <c r="K348" s="195" t="s">
        <v>818</v>
      </c>
      <c r="L348" s="223" t="s">
        <v>333</v>
      </c>
      <c r="M348" s="215">
        <v>2</v>
      </c>
      <c r="N348" s="245" t="s">
        <v>580</v>
      </c>
      <c r="O348" s="198">
        <f t="shared" si="17"/>
        <v>0</v>
      </c>
    </row>
    <row r="349" spans="1:15" ht="17.25" thickBot="1" x14ac:dyDescent="0.3">
      <c r="A349" s="220">
        <v>271</v>
      </c>
      <c r="B349" s="200" t="s">
        <v>819</v>
      </c>
      <c r="C349" s="220" t="s">
        <v>333</v>
      </c>
      <c r="D349" s="199">
        <v>2</v>
      </c>
      <c r="E349" s="239">
        <v>5636840</v>
      </c>
      <c r="F349" s="239">
        <f t="shared" si="18"/>
        <v>6200524.0000000009</v>
      </c>
      <c r="G349" s="202">
        <f t="shared" si="20"/>
        <v>11273680</v>
      </c>
      <c r="H349" s="272" t="s">
        <v>580</v>
      </c>
      <c r="I349" s="240">
        <f t="shared" si="19"/>
        <v>5636900</v>
      </c>
      <c r="J349" s="219">
        <v>274</v>
      </c>
      <c r="K349" s="195" t="s">
        <v>819</v>
      </c>
      <c r="L349" s="223" t="s">
        <v>333</v>
      </c>
      <c r="M349" s="215">
        <v>2</v>
      </c>
      <c r="N349" s="245" t="s">
        <v>580</v>
      </c>
      <c r="O349" s="198">
        <f t="shared" si="17"/>
        <v>0</v>
      </c>
    </row>
    <row r="350" spans="1:15" ht="17.25" thickBot="1" x14ac:dyDescent="0.3">
      <c r="A350" s="220">
        <v>272</v>
      </c>
      <c r="B350" s="200" t="s">
        <v>820</v>
      </c>
      <c r="C350" s="220" t="s">
        <v>333</v>
      </c>
      <c r="D350" s="199">
        <v>2</v>
      </c>
      <c r="E350" s="239">
        <v>4831530</v>
      </c>
      <c r="F350" s="239">
        <f t="shared" si="18"/>
        <v>5314683</v>
      </c>
      <c r="G350" s="202">
        <f t="shared" si="20"/>
        <v>9663060</v>
      </c>
      <c r="H350" s="272" t="s">
        <v>580</v>
      </c>
      <c r="I350" s="240">
        <f t="shared" si="19"/>
        <v>4831600</v>
      </c>
      <c r="J350" s="219">
        <v>275</v>
      </c>
      <c r="K350" s="195" t="s">
        <v>820</v>
      </c>
      <c r="L350" s="223" t="s">
        <v>333</v>
      </c>
      <c r="M350" s="215">
        <v>2</v>
      </c>
      <c r="N350" s="245" t="s">
        <v>580</v>
      </c>
      <c r="O350" s="198">
        <f t="shared" si="17"/>
        <v>0</v>
      </c>
    </row>
    <row r="351" spans="1:15" ht="45" customHeight="1" thickBot="1" x14ac:dyDescent="0.3">
      <c r="A351" s="220">
        <v>273</v>
      </c>
      <c r="B351" s="200" t="s">
        <v>821</v>
      </c>
      <c r="C351" s="220" t="s">
        <v>68</v>
      </c>
      <c r="D351" s="220">
        <v>4</v>
      </c>
      <c r="E351" s="239">
        <v>241670.00000000003</v>
      </c>
      <c r="F351" s="239">
        <f t="shared" si="18"/>
        <v>265837.00000000006</v>
      </c>
      <c r="G351" s="202">
        <f t="shared" si="20"/>
        <v>966680.00000000012</v>
      </c>
      <c r="H351" s="272" t="s">
        <v>822</v>
      </c>
      <c r="I351" s="240">
        <f t="shared" si="19"/>
        <v>241700</v>
      </c>
      <c r="J351" s="219">
        <v>276</v>
      </c>
      <c r="K351" s="195" t="s">
        <v>821</v>
      </c>
      <c r="L351" s="197" t="s">
        <v>68</v>
      </c>
      <c r="M351" s="197">
        <v>4</v>
      </c>
      <c r="N351" s="209" t="s">
        <v>822</v>
      </c>
      <c r="O351" s="198">
        <f t="shared" si="17"/>
        <v>0</v>
      </c>
    </row>
    <row r="352" spans="1:15" ht="17.25" thickBot="1" x14ac:dyDescent="0.3">
      <c r="A352" s="220">
        <v>274</v>
      </c>
      <c r="B352" s="200" t="s">
        <v>823</v>
      </c>
      <c r="C352" s="220" t="s">
        <v>333</v>
      </c>
      <c r="D352" s="220">
        <v>2</v>
      </c>
      <c r="E352" s="239">
        <v>5636840</v>
      </c>
      <c r="F352" s="239">
        <f t="shared" si="18"/>
        <v>6200524.0000000009</v>
      </c>
      <c r="G352" s="202">
        <f t="shared" si="20"/>
        <v>11273680</v>
      </c>
      <c r="H352" s="272" t="s">
        <v>696</v>
      </c>
      <c r="I352" s="240">
        <f t="shared" si="19"/>
        <v>5636900</v>
      </c>
      <c r="J352" s="219">
        <v>277</v>
      </c>
      <c r="K352" s="209" t="s">
        <v>823</v>
      </c>
      <c r="L352" s="197" t="s">
        <v>333</v>
      </c>
      <c r="M352" s="197">
        <v>2</v>
      </c>
      <c r="N352" s="245" t="s">
        <v>696</v>
      </c>
      <c r="O352" s="198">
        <f t="shared" si="17"/>
        <v>0</v>
      </c>
    </row>
    <row r="353" spans="1:15" ht="17.25" thickBot="1" x14ac:dyDescent="0.3">
      <c r="A353" s="220">
        <v>275</v>
      </c>
      <c r="B353" s="200" t="s">
        <v>824</v>
      </c>
      <c r="C353" s="220" t="s">
        <v>333</v>
      </c>
      <c r="D353" s="199">
        <v>2</v>
      </c>
      <c r="E353" s="239">
        <v>241670.00000000003</v>
      </c>
      <c r="F353" s="239">
        <f t="shared" si="18"/>
        <v>265837.00000000006</v>
      </c>
      <c r="G353" s="202">
        <f t="shared" si="20"/>
        <v>483340.00000000006</v>
      </c>
      <c r="H353" s="272" t="s">
        <v>580</v>
      </c>
      <c r="I353" s="240">
        <f t="shared" si="19"/>
        <v>241700</v>
      </c>
      <c r="J353" s="219">
        <v>278</v>
      </c>
      <c r="K353" s="195" t="s">
        <v>824</v>
      </c>
      <c r="L353" s="197" t="s">
        <v>333</v>
      </c>
      <c r="M353" s="215">
        <v>2</v>
      </c>
      <c r="N353" s="245" t="s">
        <v>580</v>
      </c>
      <c r="O353" s="198">
        <f t="shared" si="17"/>
        <v>0</v>
      </c>
    </row>
    <row r="354" spans="1:15" ht="17.25" thickBot="1" x14ac:dyDescent="0.3">
      <c r="A354" s="220">
        <v>276</v>
      </c>
      <c r="B354" s="200" t="s">
        <v>825</v>
      </c>
      <c r="C354" s="220" t="s">
        <v>333</v>
      </c>
      <c r="D354" s="199">
        <v>2</v>
      </c>
      <c r="E354" s="239">
        <v>885830.00000000012</v>
      </c>
      <c r="F354" s="239">
        <f t="shared" si="18"/>
        <v>974413.00000000023</v>
      </c>
      <c r="G354" s="202">
        <f t="shared" si="20"/>
        <v>1771660.0000000002</v>
      </c>
      <c r="H354" s="272" t="s">
        <v>580</v>
      </c>
      <c r="I354" s="240">
        <f t="shared" si="19"/>
        <v>885900</v>
      </c>
      <c r="J354" s="219">
        <v>279</v>
      </c>
      <c r="K354" s="195" t="s">
        <v>825</v>
      </c>
      <c r="L354" s="197" t="s">
        <v>333</v>
      </c>
      <c r="M354" s="215">
        <v>2</v>
      </c>
      <c r="N354" s="245" t="s">
        <v>580</v>
      </c>
      <c r="O354" s="198">
        <f t="shared" si="17"/>
        <v>0</v>
      </c>
    </row>
    <row r="355" spans="1:15" ht="17.25" thickBot="1" x14ac:dyDescent="0.3">
      <c r="A355" s="220">
        <v>277</v>
      </c>
      <c r="B355" s="200" t="s">
        <v>826</v>
      </c>
      <c r="C355" s="220" t="s">
        <v>333</v>
      </c>
      <c r="D355" s="199">
        <v>2</v>
      </c>
      <c r="E355" s="239">
        <v>5636840</v>
      </c>
      <c r="F355" s="239">
        <f t="shared" si="18"/>
        <v>6200524.0000000009</v>
      </c>
      <c r="G355" s="202">
        <f t="shared" si="20"/>
        <v>11273680</v>
      </c>
      <c r="H355" s="272" t="s">
        <v>580</v>
      </c>
      <c r="I355" s="240">
        <f t="shared" si="19"/>
        <v>5636900</v>
      </c>
      <c r="J355" s="219">
        <v>280</v>
      </c>
      <c r="K355" s="195" t="s">
        <v>826</v>
      </c>
      <c r="L355" s="197" t="s">
        <v>333</v>
      </c>
      <c r="M355" s="215">
        <v>2</v>
      </c>
      <c r="N355" s="245" t="s">
        <v>580</v>
      </c>
      <c r="O355" s="198">
        <f t="shared" si="17"/>
        <v>0</v>
      </c>
    </row>
    <row r="356" spans="1:15" ht="17.25" thickBot="1" x14ac:dyDescent="0.3">
      <c r="A356" s="220">
        <v>278</v>
      </c>
      <c r="B356" s="200" t="s">
        <v>827</v>
      </c>
      <c r="C356" s="220" t="s">
        <v>333</v>
      </c>
      <c r="D356" s="199">
        <v>2</v>
      </c>
      <c r="E356" s="239">
        <v>5636840</v>
      </c>
      <c r="F356" s="239">
        <f t="shared" si="18"/>
        <v>6200524.0000000009</v>
      </c>
      <c r="G356" s="202">
        <f t="shared" si="20"/>
        <v>11273680</v>
      </c>
      <c r="H356" s="272" t="s">
        <v>580</v>
      </c>
      <c r="I356" s="240">
        <f t="shared" si="19"/>
        <v>5636900</v>
      </c>
      <c r="J356" s="219">
        <v>281</v>
      </c>
      <c r="K356" s="195" t="s">
        <v>827</v>
      </c>
      <c r="L356" s="197" t="s">
        <v>333</v>
      </c>
      <c r="M356" s="215">
        <v>2</v>
      </c>
      <c r="N356" s="245" t="s">
        <v>580</v>
      </c>
      <c r="O356" s="198">
        <f t="shared" si="17"/>
        <v>0</v>
      </c>
    </row>
    <row r="357" spans="1:15" ht="17.25" thickBot="1" x14ac:dyDescent="0.3">
      <c r="A357" s="220">
        <v>279</v>
      </c>
      <c r="B357" s="200" t="s">
        <v>828</v>
      </c>
      <c r="C357" s="257"/>
      <c r="D357" s="199">
        <v>2</v>
      </c>
      <c r="E357" s="239">
        <v>4026330.0000000005</v>
      </c>
      <c r="F357" s="239">
        <f t="shared" si="18"/>
        <v>4428963.0000000009</v>
      </c>
      <c r="G357" s="202">
        <f t="shared" si="20"/>
        <v>8052660.0000000009</v>
      </c>
      <c r="H357" s="272" t="s">
        <v>580</v>
      </c>
      <c r="I357" s="240">
        <f t="shared" si="19"/>
        <v>4026400</v>
      </c>
      <c r="J357" s="219">
        <v>282</v>
      </c>
      <c r="K357" s="209" t="s">
        <v>828</v>
      </c>
      <c r="L357" s="258"/>
      <c r="M357" s="259">
        <v>2</v>
      </c>
      <c r="N357" s="245" t="s">
        <v>580</v>
      </c>
      <c r="O357" s="198">
        <f t="shared" si="17"/>
        <v>0</v>
      </c>
    </row>
    <row r="358" spans="1:15" ht="17.25" thickBot="1" x14ac:dyDescent="0.3">
      <c r="A358" s="220">
        <v>280</v>
      </c>
      <c r="B358" s="200" t="s">
        <v>829</v>
      </c>
      <c r="C358" s="220" t="s">
        <v>333</v>
      </c>
      <c r="D358" s="199">
        <v>2</v>
      </c>
      <c r="E358" s="239">
        <v>2415820</v>
      </c>
      <c r="F358" s="239">
        <f t="shared" si="18"/>
        <v>2657402</v>
      </c>
      <c r="G358" s="202">
        <f t="shared" si="20"/>
        <v>4831640</v>
      </c>
      <c r="H358" s="272" t="s">
        <v>580</v>
      </c>
      <c r="I358" s="240">
        <f t="shared" si="19"/>
        <v>2415900</v>
      </c>
      <c r="J358" s="219">
        <v>283</v>
      </c>
      <c r="K358" s="195" t="s">
        <v>829</v>
      </c>
      <c r="L358" s="260" t="s">
        <v>333</v>
      </c>
      <c r="M358" s="215">
        <v>2</v>
      </c>
      <c r="N358" s="245" t="s">
        <v>580</v>
      </c>
      <c r="O358" s="198">
        <f t="shared" si="17"/>
        <v>0</v>
      </c>
    </row>
    <row r="359" spans="1:15" ht="17.25" thickBot="1" x14ac:dyDescent="0.3">
      <c r="A359" s="220">
        <v>281</v>
      </c>
      <c r="B359" s="200" t="s">
        <v>830</v>
      </c>
      <c r="C359" s="220" t="s">
        <v>68</v>
      </c>
      <c r="D359" s="199">
        <v>2</v>
      </c>
      <c r="E359" s="239">
        <v>402710.00000000006</v>
      </c>
      <c r="F359" s="239">
        <f t="shared" si="18"/>
        <v>442981.00000000012</v>
      </c>
      <c r="G359" s="202">
        <f t="shared" si="20"/>
        <v>805420.00000000012</v>
      </c>
      <c r="H359" s="272" t="s">
        <v>694</v>
      </c>
      <c r="I359" s="240">
        <f t="shared" si="19"/>
        <v>402800</v>
      </c>
      <c r="J359" s="219">
        <v>284</v>
      </c>
      <c r="K359" s="195" t="s">
        <v>830</v>
      </c>
      <c r="L359" s="197" t="s">
        <v>68</v>
      </c>
      <c r="M359" s="215">
        <v>2</v>
      </c>
      <c r="N359" s="245" t="s">
        <v>694</v>
      </c>
      <c r="O359" s="198">
        <f t="shared" si="17"/>
        <v>0</v>
      </c>
    </row>
    <row r="360" spans="1:15" ht="17.25" thickBot="1" x14ac:dyDescent="0.3">
      <c r="A360" s="220">
        <v>282</v>
      </c>
      <c r="B360" s="200" t="s">
        <v>831</v>
      </c>
      <c r="C360" s="220" t="s">
        <v>68</v>
      </c>
      <c r="D360" s="220">
        <v>2</v>
      </c>
      <c r="E360" s="239">
        <v>5234240</v>
      </c>
      <c r="F360" s="239">
        <f t="shared" si="18"/>
        <v>5757664</v>
      </c>
      <c r="G360" s="202">
        <f t="shared" si="20"/>
        <v>10468480</v>
      </c>
      <c r="H360" s="272" t="s">
        <v>699</v>
      </c>
      <c r="I360" s="240">
        <f t="shared" si="19"/>
        <v>5234300</v>
      </c>
      <c r="J360" s="219">
        <v>285</v>
      </c>
      <c r="K360" s="209" t="s">
        <v>831</v>
      </c>
      <c r="L360" s="197" t="s">
        <v>68</v>
      </c>
      <c r="M360" s="197">
        <v>2</v>
      </c>
      <c r="N360" s="245" t="s">
        <v>699</v>
      </c>
      <c r="O360" s="198">
        <f t="shared" si="17"/>
        <v>0</v>
      </c>
    </row>
    <row r="361" spans="1:15" ht="17.25" thickBot="1" x14ac:dyDescent="0.3">
      <c r="A361" s="220">
        <v>283</v>
      </c>
      <c r="B361" s="200" t="s">
        <v>832</v>
      </c>
      <c r="C361" s="220" t="s">
        <v>333</v>
      </c>
      <c r="D361" s="199">
        <v>2</v>
      </c>
      <c r="E361" s="239">
        <v>12078880.000000002</v>
      </c>
      <c r="F361" s="239">
        <f t="shared" si="18"/>
        <v>13286768.000000004</v>
      </c>
      <c r="G361" s="202">
        <f t="shared" si="20"/>
        <v>24157760.000000004</v>
      </c>
      <c r="H361" s="272" t="s">
        <v>580</v>
      </c>
      <c r="I361" s="240">
        <f t="shared" si="19"/>
        <v>12078900</v>
      </c>
      <c r="J361" s="219">
        <v>286</v>
      </c>
      <c r="K361" s="195" t="s">
        <v>832</v>
      </c>
      <c r="L361" s="223" t="s">
        <v>333</v>
      </c>
      <c r="M361" s="215">
        <v>2</v>
      </c>
      <c r="N361" s="245" t="s">
        <v>580</v>
      </c>
      <c r="O361" s="198">
        <f t="shared" si="17"/>
        <v>0</v>
      </c>
    </row>
    <row r="362" spans="1:15" ht="17.25" thickBot="1" x14ac:dyDescent="0.3">
      <c r="A362" s="220">
        <v>284</v>
      </c>
      <c r="B362" s="200" t="s">
        <v>833</v>
      </c>
      <c r="C362" s="220" t="s">
        <v>333</v>
      </c>
      <c r="D362" s="199">
        <v>2</v>
      </c>
      <c r="E362" s="239">
        <v>12078880.000000002</v>
      </c>
      <c r="F362" s="239">
        <f t="shared" si="18"/>
        <v>13286768.000000004</v>
      </c>
      <c r="G362" s="202">
        <f t="shared" si="20"/>
        <v>24157760.000000004</v>
      </c>
      <c r="H362" s="272" t="s">
        <v>580</v>
      </c>
      <c r="I362" s="240">
        <f t="shared" si="19"/>
        <v>12078900</v>
      </c>
      <c r="J362" s="219">
        <v>287</v>
      </c>
      <c r="K362" s="195" t="s">
        <v>833</v>
      </c>
      <c r="L362" s="223" t="s">
        <v>333</v>
      </c>
      <c r="M362" s="215">
        <v>2</v>
      </c>
      <c r="N362" s="245" t="s">
        <v>580</v>
      </c>
      <c r="O362" s="198">
        <f t="shared" si="17"/>
        <v>0</v>
      </c>
    </row>
    <row r="363" spans="1:15" ht="17.25" thickBot="1" x14ac:dyDescent="0.3">
      <c r="A363" s="220">
        <v>285</v>
      </c>
      <c r="B363" s="200" t="s">
        <v>834</v>
      </c>
      <c r="C363" s="220" t="s">
        <v>333</v>
      </c>
      <c r="D363" s="199">
        <v>2</v>
      </c>
      <c r="E363" s="239">
        <v>2415820</v>
      </c>
      <c r="F363" s="239">
        <f t="shared" si="18"/>
        <v>2657402</v>
      </c>
      <c r="G363" s="202">
        <f t="shared" si="20"/>
        <v>4831640</v>
      </c>
      <c r="H363" s="272" t="s">
        <v>580</v>
      </c>
      <c r="I363" s="240">
        <f t="shared" si="19"/>
        <v>2415900</v>
      </c>
      <c r="J363" s="219">
        <v>288</v>
      </c>
      <c r="K363" s="195" t="s">
        <v>834</v>
      </c>
      <c r="L363" s="223" t="s">
        <v>333</v>
      </c>
      <c r="M363" s="215">
        <v>2</v>
      </c>
      <c r="N363" s="245" t="s">
        <v>580</v>
      </c>
      <c r="O363" s="198">
        <f t="shared" si="17"/>
        <v>0</v>
      </c>
    </row>
    <row r="364" spans="1:15" ht="17.25" thickBot="1" x14ac:dyDescent="0.3">
      <c r="A364" s="220">
        <v>286</v>
      </c>
      <c r="B364" s="200" t="s">
        <v>835</v>
      </c>
      <c r="C364" s="220" t="s">
        <v>333</v>
      </c>
      <c r="D364" s="199">
        <v>2</v>
      </c>
      <c r="E364" s="239">
        <v>2415820</v>
      </c>
      <c r="F364" s="239">
        <f t="shared" si="18"/>
        <v>2657402</v>
      </c>
      <c r="G364" s="202">
        <f t="shared" si="20"/>
        <v>4831640</v>
      </c>
      <c r="H364" s="272" t="s">
        <v>580</v>
      </c>
      <c r="I364" s="240">
        <f t="shared" si="19"/>
        <v>2415900</v>
      </c>
      <c r="J364" s="219">
        <v>289</v>
      </c>
      <c r="K364" s="195" t="s">
        <v>835</v>
      </c>
      <c r="L364" s="223" t="s">
        <v>333</v>
      </c>
      <c r="M364" s="215">
        <v>2</v>
      </c>
      <c r="N364" s="245" t="s">
        <v>580</v>
      </c>
      <c r="O364" s="198">
        <f t="shared" si="17"/>
        <v>0</v>
      </c>
    </row>
    <row r="365" spans="1:15" ht="17.25" thickBot="1" x14ac:dyDescent="0.3">
      <c r="A365" s="220">
        <v>287</v>
      </c>
      <c r="B365" s="200" t="s">
        <v>836</v>
      </c>
      <c r="C365" s="220" t="s">
        <v>333</v>
      </c>
      <c r="D365" s="199">
        <v>2</v>
      </c>
      <c r="E365" s="239">
        <v>4026330.0000000005</v>
      </c>
      <c r="F365" s="239">
        <f t="shared" si="18"/>
        <v>4428963.0000000009</v>
      </c>
      <c r="G365" s="202">
        <f t="shared" si="20"/>
        <v>8052660.0000000009</v>
      </c>
      <c r="H365" s="272" t="s">
        <v>580</v>
      </c>
      <c r="I365" s="240">
        <f t="shared" si="19"/>
        <v>4026400</v>
      </c>
      <c r="J365" s="219">
        <v>290</v>
      </c>
      <c r="K365" s="195" t="s">
        <v>836</v>
      </c>
      <c r="L365" s="223" t="s">
        <v>333</v>
      </c>
      <c r="M365" s="215">
        <v>2</v>
      </c>
      <c r="N365" s="245" t="s">
        <v>580</v>
      </c>
      <c r="O365" s="198">
        <f t="shared" si="17"/>
        <v>0</v>
      </c>
    </row>
    <row r="366" spans="1:15" ht="17.25" thickBot="1" x14ac:dyDescent="0.3">
      <c r="A366" s="220">
        <v>288</v>
      </c>
      <c r="B366" s="200" t="s">
        <v>837</v>
      </c>
      <c r="C366" s="220" t="s">
        <v>68</v>
      </c>
      <c r="D366" s="199">
        <v>2</v>
      </c>
      <c r="E366" s="239">
        <v>1932700.0000000002</v>
      </c>
      <c r="F366" s="239">
        <f t="shared" si="18"/>
        <v>2125970.0000000005</v>
      </c>
      <c r="G366" s="202">
        <f t="shared" si="20"/>
        <v>3865400.0000000005</v>
      </c>
      <c r="H366" s="272" t="s">
        <v>694</v>
      </c>
      <c r="I366" s="240">
        <f t="shared" si="19"/>
        <v>1932700</v>
      </c>
      <c r="J366" s="219">
        <v>291</v>
      </c>
      <c r="K366" s="195" t="s">
        <v>837</v>
      </c>
      <c r="L366" s="223" t="s">
        <v>68</v>
      </c>
      <c r="M366" s="215">
        <v>2</v>
      </c>
      <c r="N366" s="245" t="s">
        <v>694</v>
      </c>
      <c r="O366" s="198">
        <f t="shared" si="17"/>
        <v>0</v>
      </c>
    </row>
    <row r="367" spans="1:15" ht="17.25" thickBot="1" x14ac:dyDescent="0.3">
      <c r="A367" s="220">
        <v>289</v>
      </c>
      <c r="B367" s="200" t="s">
        <v>838</v>
      </c>
      <c r="C367" s="220" t="s">
        <v>68</v>
      </c>
      <c r="D367" s="199">
        <v>2</v>
      </c>
      <c r="E367" s="239">
        <v>2898940.0000000005</v>
      </c>
      <c r="F367" s="239">
        <f t="shared" si="18"/>
        <v>3188834.0000000009</v>
      </c>
      <c r="G367" s="202">
        <f t="shared" si="20"/>
        <v>5797880.0000000009</v>
      </c>
      <c r="H367" s="272" t="s">
        <v>694</v>
      </c>
      <c r="I367" s="240">
        <f t="shared" si="19"/>
        <v>2899000</v>
      </c>
      <c r="J367" s="219">
        <v>292</v>
      </c>
      <c r="K367" s="195" t="s">
        <v>838</v>
      </c>
      <c r="L367" s="223" t="s">
        <v>68</v>
      </c>
      <c r="M367" s="215">
        <v>2</v>
      </c>
      <c r="N367" s="245" t="s">
        <v>694</v>
      </c>
      <c r="O367" s="198">
        <f t="shared" si="17"/>
        <v>0</v>
      </c>
    </row>
    <row r="368" spans="1:15" ht="17.25" thickBot="1" x14ac:dyDescent="0.3">
      <c r="A368" s="220">
        <v>290</v>
      </c>
      <c r="B368" s="200" t="s">
        <v>839</v>
      </c>
      <c r="C368" s="220" t="s">
        <v>68</v>
      </c>
      <c r="D368" s="199">
        <v>2</v>
      </c>
      <c r="E368" s="239">
        <v>2898940.0000000005</v>
      </c>
      <c r="F368" s="239">
        <f t="shared" si="18"/>
        <v>3188834.0000000009</v>
      </c>
      <c r="G368" s="202">
        <f t="shared" si="20"/>
        <v>5797880.0000000009</v>
      </c>
      <c r="H368" s="272" t="s">
        <v>694</v>
      </c>
      <c r="I368" s="240">
        <f t="shared" si="19"/>
        <v>2899000</v>
      </c>
      <c r="J368" s="219">
        <v>293</v>
      </c>
      <c r="K368" s="195" t="s">
        <v>839</v>
      </c>
      <c r="L368" s="223" t="s">
        <v>68</v>
      </c>
      <c r="M368" s="215">
        <v>2</v>
      </c>
      <c r="N368" s="245" t="s">
        <v>694</v>
      </c>
      <c r="O368" s="198">
        <f t="shared" si="17"/>
        <v>0</v>
      </c>
    </row>
    <row r="369" spans="1:15" ht="17.25" thickBot="1" x14ac:dyDescent="0.3">
      <c r="A369" s="220">
        <v>291</v>
      </c>
      <c r="B369" s="200" t="s">
        <v>840</v>
      </c>
      <c r="C369" s="220" t="s">
        <v>333</v>
      </c>
      <c r="D369" s="199">
        <v>2</v>
      </c>
      <c r="E369" s="239">
        <v>3221020.0000000005</v>
      </c>
      <c r="F369" s="239">
        <f t="shared" si="18"/>
        <v>3543122.0000000009</v>
      </c>
      <c r="G369" s="202">
        <f t="shared" si="20"/>
        <v>6442040.0000000009</v>
      </c>
      <c r="H369" s="272" t="s">
        <v>580</v>
      </c>
      <c r="I369" s="240">
        <f t="shared" si="19"/>
        <v>3221100</v>
      </c>
      <c r="J369" s="219">
        <v>294</v>
      </c>
      <c r="K369" s="195" t="s">
        <v>840</v>
      </c>
      <c r="L369" s="223" t="s">
        <v>333</v>
      </c>
      <c r="M369" s="215">
        <v>2</v>
      </c>
      <c r="N369" s="245" t="s">
        <v>580</v>
      </c>
      <c r="O369" s="198">
        <f t="shared" si="17"/>
        <v>0</v>
      </c>
    </row>
    <row r="370" spans="1:15" ht="17.25" thickBot="1" x14ac:dyDescent="0.3">
      <c r="A370" s="220">
        <v>292</v>
      </c>
      <c r="B370" s="200" t="s">
        <v>841</v>
      </c>
      <c r="C370" s="220" t="s">
        <v>333</v>
      </c>
      <c r="D370" s="199">
        <v>2</v>
      </c>
      <c r="E370" s="239">
        <v>7247350.0000000009</v>
      </c>
      <c r="F370" s="239">
        <f t="shared" si="18"/>
        <v>7972085.0000000019</v>
      </c>
      <c r="G370" s="202">
        <f t="shared" si="20"/>
        <v>14494700.000000002</v>
      </c>
      <c r="H370" s="272" t="s">
        <v>580</v>
      </c>
      <c r="I370" s="240">
        <f t="shared" si="19"/>
        <v>7247400</v>
      </c>
      <c r="J370" s="219">
        <v>295</v>
      </c>
      <c r="K370" s="195" t="s">
        <v>841</v>
      </c>
      <c r="L370" s="223" t="s">
        <v>333</v>
      </c>
      <c r="M370" s="215">
        <v>2</v>
      </c>
      <c r="N370" s="245" t="s">
        <v>580</v>
      </c>
      <c r="O370" s="198">
        <f t="shared" si="17"/>
        <v>0</v>
      </c>
    </row>
    <row r="371" spans="1:15" ht="37.5" customHeight="1" thickBot="1" x14ac:dyDescent="0.3">
      <c r="A371" s="220">
        <v>293</v>
      </c>
      <c r="B371" s="200" t="s">
        <v>842</v>
      </c>
      <c r="C371" s="220" t="s">
        <v>68</v>
      </c>
      <c r="D371" s="199">
        <v>2</v>
      </c>
      <c r="E371" s="239">
        <v>1610510.0000000002</v>
      </c>
      <c r="F371" s="239">
        <f t="shared" si="18"/>
        <v>1771561.0000000005</v>
      </c>
      <c r="G371" s="202">
        <f t="shared" si="20"/>
        <v>3221020.0000000005</v>
      </c>
      <c r="H371" s="272" t="s">
        <v>694</v>
      </c>
      <c r="I371" s="240">
        <f t="shared" si="19"/>
        <v>1610600</v>
      </c>
      <c r="J371" s="219">
        <v>296</v>
      </c>
      <c r="K371" s="195" t="s">
        <v>842</v>
      </c>
      <c r="L371" s="223" t="s">
        <v>68</v>
      </c>
      <c r="M371" s="215">
        <v>2</v>
      </c>
      <c r="N371" s="245" t="s">
        <v>694</v>
      </c>
      <c r="O371" s="198">
        <f t="shared" si="17"/>
        <v>0</v>
      </c>
    </row>
    <row r="372" spans="1:15" ht="39" customHeight="1" thickBot="1" x14ac:dyDescent="0.3">
      <c r="A372" s="220">
        <v>294</v>
      </c>
      <c r="B372" s="200" t="s">
        <v>843</v>
      </c>
      <c r="C372" s="220" t="s">
        <v>68</v>
      </c>
      <c r="D372" s="199">
        <v>2</v>
      </c>
      <c r="E372" s="239">
        <v>2415820</v>
      </c>
      <c r="F372" s="239">
        <f t="shared" si="18"/>
        <v>2657402</v>
      </c>
      <c r="G372" s="202">
        <f t="shared" si="20"/>
        <v>4831640</v>
      </c>
      <c r="H372" s="272" t="s">
        <v>694</v>
      </c>
      <c r="I372" s="240">
        <f t="shared" si="19"/>
        <v>2415900</v>
      </c>
      <c r="J372" s="219">
        <v>297</v>
      </c>
      <c r="K372" s="195" t="s">
        <v>843</v>
      </c>
      <c r="L372" s="223" t="s">
        <v>68</v>
      </c>
      <c r="M372" s="215">
        <v>2</v>
      </c>
      <c r="N372" s="245" t="s">
        <v>694</v>
      </c>
      <c r="O372" s="198">
        <f t="shared" si="17"/>
        <v>0</v>
      </c>
    </row>
    <row r="373" spans="1:15" ht="50.25" thickBot="1" x14ac:dyDescent="0.3">
      <c r="A373" s="220">
        <v>295</v>
      </c>
      <c r="B373" s="200" t="s">
        <v>844</v>
      </c>
      <c r="C373" s="220" t="s">
        <v>333</v>
      </c>
      <c r="D373" s="220">
        <v>2</v>
      </c>
      <c r="E373" s="239">
        <v>8648530</v>
      </c>
      <c r="F373" s="239">
        <f t="shared" si="18"/>
        <v>9513383</v>
      </c>
      <c r="G373" s="202">
        <f t="shared" si="20"/>
        <v>17297060</v>
      </c>
      <c r="H373" s="272" t="s">
        <v>709</v>
      </c>
      <c r="I373" s="240">
        <f t="shared" si="19"/>
        <v>8648600</v>
      </c>
      <c r="J373" s="219">
        <v>298</v>
      </c>
      <c r="K373" s="251" t="s">
        <v>845</v>
      </c>
      <c r="L373" s="252" t="s">
        <v>333</v>
      </c>
      <c r="M373" s="197">
        <v>2</v>
      </c>
      <c r="N373" s="209" t="s">
        <v>709</v>
      </c>
      <c r="O373" s="198">
        <f t="shared" si="17"/>
        <v>0</v>
      </c>
    </row>
    <row r="374" spans="1:15" ht="46.5" customHeight="1" thickBot="1" x14ac:dyDescent="0.3">
      <c r="A374" s="220">
        <v>296</v>
      </c>
      <c r="B374" s="200" t="s">
        <v>846</v>
      </c>
      <c r="C374" s="220" t="s">
        <v>333</v>
      </c>
      <c r="D374" s="220">
        <v>2</v>
      </c>
      <c r="E374" s="239">
        <v>5427510</v>
      </c>
      <c r="F374" s="239">
        <f t="shared" si="18"/>
        <v>5970261.0000000009</v>
      </c>
      <c r="G374" s="202">
        <f>D374*E374</f>
        <v>10855020</v>
      </c>
      <c r="H374" s="272" t="s">
        <v>696</v>
      </c>
      <c r="I374" s="240">
        <f t="shared" si="19"/>
        <v>5427600</v>
      </c>
      <c r="J374" s="219">
        <v>299</v>
      </c>
      <c r="K374" s="209" t="s">
        <v>847</v>
      </c>
      <c r="L374" s="197" t="s">
        <v>333</v>
      </c>
      <c r="M374" s="197">
        <v>2</v>
      </c>
      <c r="N374" s="245" t="s">
        <v>696</v>
      </c>
      <c r="O374" s="198">
        <f>D374-M374</f>
        <v>0</v>
      </c>
    </row>
    <row r="375" spans="1:15" ht="50.25" thickBot="1" x14ac:dyDescent="0.3">
      <c r="A375" s="359">
        <v>297</v>
      </c>
      <c r="B375" s="360" t="s">
        <v>848</v>
      </c>
      <c r="C375" s="359" t="s">
        <v>333</v>
      </c>
      <c r="D375" s="359">
        <v>2</v>
      </c>
      <c r="E375" s="361">
        <v>2528570</v>
      </c>
      <c r="F375" s="361">
        <f t="shared" si="18"/>
        <v>2781427</v>
      </c>
      <c r="G375" s="362">
        <f t="shared" si="20"/>
        <v>5057140</v>
      </c>
      <c r="H375" s="363" t="s">
        <v>709</v>
      </c>
      <c r="I375" s="240">
        <f t="shared" si="19"/>
        <v>2528600</v>
      </c>
      <c r="J375" s="219">
        <v>300</v>
      </c>
      <c r="K375" s="209" t="s">
        <v>849</v>
      </c>
      <c r="L375" s="197" t="s">
        <v>333</v>
      </c>
      <c r="M375" s="197">
        <v>2</v>
      </c>
      <c r="N375" s="209" t="s">
        <v>709</v>
      </c>
      <c r="O375" s="198">
        <f>D375-M375</f>
        <v>0</v>
      </c>
    </row>
    <row r="376" spans="1:15" ht="17.25" thickBot="1" x14ac:dyDescent="0.3">
      <c r="A376" s="546">
        <v>298</v>
      </c>
      <c r="B376" s="547" t="s">
        <v>934</v>
      </c>
      <c r="C376" s="547"/>
      <c r="D376" s="547"/>
      <c r="E376" s="547"/>
      <c r="F376" s="248"/>
      <c r="G376" s="233"/>
      <c r="H376" s="275"/>
      <c r="I376" s="240"/>
      <c r="J376" s="342"/>
      <c r="K376" s="209"/>
      <c r="L376" s="358"/>
      <c r="M376" s="358"/>
      <c r="N376" s="209"/>
      <c r="O376" s="198"/>
    </row>
    <row r="377" spans="1:15" ht="33" customHeight="1" thickBot="1" x14ac:dyDescent="0.3">
      <c r="A377" s="546"/>
      <c r="B377" s="365" t="s">
        <v>850</v>
      </c>
      <c r="C377" s="548" t="s">
        <v>851</v>
      </c>
      <c r="D377" s="549"/>
      <c r="E377" s="549"/>
      <c r="F377" s="549"/>
      <c r="G377" s="549"/>
      <c r="H377" s="550"/>
      <c r="I377" s="240"/>
      <c r="J377" s="342"/>
      <c r="K377" s="209"/>
      <c r="L377" s="358"/>
      <c r="M377" s="358"/>
      <c r="N377" s="209"/>
      <c r="O377" s="198"/>
    </row>
    <row r="378" spans="1:15" ht="17.25" thickBot="1" x14ac:dyDescent="0.3">
      <c r="A378" s="546"/>
      <c r="B378" s="365" t="s">
        <v>935</v>
      </c>
      <c r="C378" s="364" t="s">
        <v>18</v>
      </c>
      <c r="D378" s="364">
        <v>16</v>
      </c>
      <c r="E378" s="367">
        <v>2200000</v>
      </c>
      <c r="F378" s="368"/>
      <c r="G378" s="368">
        <f>D378*E378</f>
        <v>35200000</v>
      </c>
      <c r="H378" s="369"/>
      <c r="I378" s="240"/>
      <c r="J378" s="342"/>
      <c r="K378" s="209"/>
      <c r="L378" s="358"/>
      <c r="M378" s="358"/>
      <c r="N378" s="209"/>
      <c r="O378" s="198"/>
    </row>
    <row r="379" spans="1:15" ht="17.25" thickBot="1" x14ac:dyDescent="0.3">
      <c r="A379" s="546"/>
      <c r="B379" s="365" t="s">
        <v>936</v>
      </c>
      <c r="C379" s="364" t="s">
        <v>68</v>
      </c>
      <c r="D379" s="364">
        <v>16</v>
      </c>
      <c r="E379" s="367">
        <v>1100000</v>
      </c>
      <c r="F379" s="368"/>
      <c r="G379" s="368">
        <f>D379*E379</f>
        <v>17600000</v>
      </c>
      <c r="H379" s="369"/>
      <c r="I379" s="240"/>
      <c r="J379" s="342"/>
      <c r="K379" s="209"/>
      <c r="L379" s="358"/>
      <c r="M379" s="358"/>
      <c r="N379" s="209"/>
      <c r="O379" s="198"/>
    </row>
    <row r="380" spans="1:15" ht="17.25" thickBot="1" x14ac:dyDescent="0.3">
      <c r="A380" s="546"/>
      <c r="B380" s="365" t="s">
        <v>937</v>
      </c>
      <c r="C380" s="364" t="s">
        <v>18</v>
      </c>
      <c r="D380" s="364">
        <v>16</v>
      </c>
      <c r="E380" s="367">
        <v>1650000.0000000002</v>
      </c>
      <c r="F380" s="368"/>
      <c r="G380" s="368">
        <f>D380*E380</f>
        <v>26400000.000000004</v>
      </c>
      <c r="H380" s="369"/>
      <c r="I380" s="240"/>
      <c r="J380" s="342"/>
      <c r="K380" s="209"/>
      <c r="L380" s="358"/>
      <c r="M380" s="358"/>
      <c r="N380" s="209"/>
      <c r="O380" s="198"/>
    </row>
    <row r="381" spans="1:15" s="264" customFormat="1" ht="17.25" thickBot="1" x14ac:dyDescent="0.3">
      <c r="A381" s="536" t="s">
        <v>59</v>
      </c>
      <c r="B381" s="537"/>
      <c r="C381" s="261"/>
      <c r="D381" s="262"/>
      <c r="E381" s="263"/>
      <c r="F381" s="263"/>
      <c r="G381" s="420">
        <f>SUM(G6:G375)+G378+G379+G380</f>
        <v>4142479440</v>
      </c>
      <c r="H381" s="277"/>
      <c r="J381" s="265"/>
      <c r="K381" s="209" t="s">
        <v>850</v>
      </c>
      <c r="L381" s="538" t="s">
        <v>851</v>
      </c>
      <c r="M381" s="539"/>
      <c r="N381" s="540"/>
    </row>
  </sheetData>
  <mergeCells count="124">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 ref="J4:J5"/>
    <mergeCell ref="K4:K5"/>
    <mergeCell ref="L4:L5"/>
    <mergeCell ref="N4:N5"/>
    <mergeCell ref="J26:J27"/>
    <mergeCell ref="L26:L27"/>
    <mergeCell ref="M26:M27"/>
    <mergeCell ref="N26:N27"/>
    <mergeCell ref="J29:J30"/>
    <mergeCell ref="L29:L30"/>
    <mergeCell ref="M29:M30"/>
    <mergeCell ref="N29:N30"/>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J64:J65"/>
    <mergeCell ref="L64:L65"/>
    <mergeCell ref="M64:M65"/>
    <mergeCell ref="N64:N65"/>
    <mergeCell ref="J67:J69"/>
    <mergeCell ref="L67:L69"/>
    <mergeCell ref="M67:M69"/>
    <mergeCell ref="N67:N69"/>
    <mergeCell ref="A68:A69"/>
    <mergeCell ref="C68:C69"/>
    <mergeCell ref="D68:D69"/>
    <mergeCell ref="H68:H69"/>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A381:B381"/>
    <mergeCell ref="L381:N381"/>
    <mergeCell ref="A110:A111"/>
    <mergeCell ref="C110:C111"/>
    <mergeCell ref="D110:D111"/>
    <mergeCell ref="H110:H111"/>
    <mergeCell ref="J116:J117"/>
    <mergeCell ref="A376:A380"/>
    <mergeCell ref="B376:E376"/>
    <mergeCell ref="C377:H377"/>
  </mergeCells>
  <printOptions horizontalCentered="1"/>
  <pageMargins left="0" right="0" top="0.5" bottom="0.5" header="0" footer="0.25"/>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58" workbookViewId="0">
      <selection activeCell="I69" sqref="I69"/>
    </sheetView>
  </sheetViews>
  <sheetFormatPr defaultColWidth="17.28515625" defaultRowHeight="12.75" x14ac:dyDescent="0.2"/>
  <cols>
    <col min="1" max="1" width="10" style="279" customWidth="1"/>
    <col min="2" max="2" width="27.5703125" style="339" customWidth="1"/>
    <col min="3" max="3" width="9.7109375" style="279" bestFit="1" customWidth="1"/>
    <col min="4" max="4" width="14.28515625" style="280" bestFit="1" customWidth="1"/>
    <col min="5" max="5" width="12.42578125" style="280" customWidth="1"/>
    <col min="6" max="6" width="16.5703125" style="280" bestFit="1" customWidth="1"/>
    <col min="7" max="7" width="13.7109375" style="281" customWidth="1"/>
    <col min="8" max="8" width="13.42578125" style="282" bestFit="1" customWidth="1"/>
    <col min="9" max="9" width="19.140625" style="340" bestFit="1" customWidth="1"/>
    <col min="10" max="10" width="9.7109375" style="279" bestFit="1" customWidth="1"/>
    <col min="11" max="16384" width="17.28515625" style="279"/>
  </cols>
  <sheetData>
    <row r="1" spans="1:10" ht="16.5" x14ac:dyDescent="0.25">
      <c r="A1" s="569" t="s">
        <v>313</v>
      </c>
      <c r="B1" s="569"/>
      <c r="I1" s="283"/>
      <c r="J1" s="280"/>
    </row>
    <row r="2" spans="1:10" ht="18.75" x14ac:dyDescent="0.3">
      <c r="A2" s="570" t="s">
        <v>854</v>
      </c>
      <c r="B2" s="570"/>
      <c r="C2" s="570"/>
      <c r="D2" s="570"/>
      <c r="E2" s="570"/>
      <c r="F2" s="570"/>
      <c r="G2" s="570"/>
      <c r="H2" s="570"/>
      <c r="I2" s="570"/>
      <c r="J2" s="570"/>
    </row>
    <row r="3" spans="1:10" ht="16.5" x14ac:dyDescent="0.2">
      <c r="A3" s="571"/>
      <c r="B3" s="571"/>
      <c r="C3" s="571"/>
      <c r="D3" s="571"/>
      <c r="E3" s="571"/>
      <c r="F3" s="571"/>
      <c r="G3" s="571"/>
      <c r="H3" s="571"/>
      <c r="I3" s="571"/>
      <c r="J3" s="571"/>
    </row>
    <row r="4" spans="1:10" ht="56.25" x14ac:dyDescent="0.2">
      <c r="A4" s="141" t="s">
        <v>0</v>
      </c>
      <c r="B4" s="141" t="s">
        <v>4</v>
      </c>
      <c r="C4" s="141" t="s">
        <v>9</v>
      </c>
      <c r="D4" s="141" t="s">
        <v>60</v>
      </c>
      <c r="E4" s="141" t="s">
        <v>61</v>
      </c>
      <c r="F4" s="141" t="s">
        <v>855</v>
      </c>
      <c r="G4" s="161" t="s">
        <v>62</v>
      </c>
      <c r="H4" s="284" t="s">
        <v>856</v>
      </c>
      <c r="I4" s="285" t="s">
        <v>320</v>
      </c>
      <c r="J4" s="286" t="s">
        <v>3</v>
      </c>
    </row>
    <row r="5" spans="1:10" s="293" customFormat="1" ht="16.5" x14ac:dyDescent="0.2">
      <c r="A5" s="287" t="s">
        <v>48</v>
      </c>
      <c r="B5" s="288" t="s">
        <v>49</v>
      </c>
      <c r="C5" s="289" t="s">
        <v>50</v>
      </c>
      <c r="D5" s="289" t="s">
        <v>51</v>
      </c>
      <c r="E5" s="289" t="s">
        <v>52</v>
      </c>
      <c r="F5" s="289" t="s">
        <v>53</v>
      </c>
      <c r="G5" s="290" t="s">
        <v>54</v>
      </c>
      <c r="H5" s="291" t="s">
        <v>55</v>
      </c>
      <c r="I5" s="292" t="s">
        <v>56</v>
      </c>
      <c r="J5" s="289" t="s">
        <v>75</v>
      </c>
    </row>
    <row r="6" spans="1:10" s="293" customFormat="1" ht="37.5" x14ac:dyDescent="0.2">
      <c r="A6" s="141" t="s">
        <v>287</v>
      </c>
      <c r="B6" s="294" t="s">
        <v>857</v>
      </c>
      <c r="C6" s="289"/>
      <c r="D6" s="289"/>
      <c r="E6" s="289"/>
      <c r="F6" s="289"/>
      <c r="G6" s="290"/>
      <c r="H6" s="291"/>
      <c r="I6" s="292"/>
      <c r="J6" s="289"/>
    </row>
    <row r="7" spans="1:10" ht="37.5" x14ac:dyDescent="0.2">
      <c r="A7" s="141" t="s">
        <v>288</v>
      </c>
      <c r="B7" s="294" t="s">
        <v>858</v>
      </c>
      <c r="C7" s="141"/>
      <c r="D7" s="141"/>
      <c r="E7" s="141"/>
      <c r="F7" s="141"/>
      <c r="G7" s="161"/>
      <c r="H7" s="295"/>
      <c r="I7" s="296"/>
      <c r="J7" s="297"/>
    </row>
    <row r="8" spans="1:10" ht="18.75" x14ac:dyDescent="0.2">
      <c r="A8" s="298">
        <v>1</v>
      </c>
      <c r="B8" s="299" t="s">
        <v>859</v>
      </c>
      <c r="C8" s="298" t="s">
        <v>307</v>
      </c>
      <c r="D8" s="298">
        <v>8</v>
      </c>
      <c r="E8" s="298">
        <v>1100</v>
      </c>
      <c r="F8" s="298">
        <v>75</v>
      </c>
      <c r="G8" s="300">
        <v>660</v>
      </c>
      <c r="H8" s="301">
        <f>1839*120%</f>
        <v>2206.7999999999997</v>
      </c>
      <c r="I8" s="302">
        <f t="shared" ref="I8:I53" si="0">H8*G8</f>
        <v>1456487.9999999998</v>
      </c>
      <c r="J8" s="303"/>
    </row>
    <row r="9" spans="1:10" ht="18.75" x14ac:dyDescent="0.2">
      <c r="A9" s="304">
        <v>2</v>
      </c>
      <c r="B9" s="305" t="s">
        <v>860</v>
      </c>
      <c r="C9" s="304" t="s">
        <v>307</v>
      </c>
      <c r="D9" s="304">
        <v>1</v>
      </c>
      <c r="E9" s="304">
        <v>1100</v>
      </c>
      <c r="F9" s="304">
        <v>500</v>
      </c>
      <c r="G9" s="306">
        <v>550</v>
      </c>
      <c r="H9" s="307">
        <f t="shared" ref="H9:H53" si="1">1839*120%</f>
        <v>2206.7999999999997</v>
      </c>
      <c r="I9" s="308">
        <f t="shared" si="0"/>
        <v>1213739.9999999998</v>
      </c>
      <c r="J9" s="309"/>
    </row>
    <row r="10" spans="1:10" ht="18.75" x14ac:dyDescent="0.2">
      <c r="A10" s="304">
        <v>3</v>
      </c>
      <c r="B10" s="305" t="s">
        <v>861</v>
      </c>
      <c r="C10" s="304" t="s">
        <v>68</v>
      </c>
      <c r="D10" s="304">
        <v>16</v>
      </c>
      <c r="E10" s="304">
        <v>1100</v>
      </c>
      <c r="F10" s="304">
        <v>80</v>
      </c>
      <c r="G10" s="306">
        <v>1408</v>
      </c>
      <c r="H10" s="307">
        <f t="shared" si="1"/>
        <v>2206.7999999999997</v>
      </c>
      <c r="I10" s="308">
        <f t="shared" si="0"/>
        <v>3107174.3999999994</v>
      </c>
      <c r="J10" s="309"/>
    </row>
    <row r="11" spans="1:10" ht="18.75" x14ac:dyDescent="0.2">
      <c r="A11" s="304">
        <v>4</v>
      </c>
      <c r="B11" s="305" t="s">
        <v>862</v>
      </c>
      <c r="C11" s="304" t="s">
        <v>307</v>
      </c>
      <c r="D11" s="304">
        <v>1</v>
      </c>
      <c r="E11" s="304">
        <v>1100</v>
      </c>
      <c r="F11" s="304">
        <v>300</v>
      </c>
      <c r="G11" s="306">
        <v>330</v>
      </c>
      <c r="H11" s="307">
        <f t="shared" si="1"/>
        <v>2206.7999999999997</v>
      </c>
      <c r="I11" s="308">
        <f t="shared" si="0"/>
        <v>728243.99999999988</v>
      </c>
      <c r="J11" s="309"/>
    </row>
    <row r="12" spans="1:10" ht="18.75" x14ac:dyDescent="0.2">
      <c r="A12" s="304">
        <v>5</v>
      </c>
      <c r="B12" s="305" t="s">
        <v>863</v>
      </c>
      <c r="C12" s="304" t="s">
        <v>68</v>
      </c>
      <c r="D12" s="304">
        <v>4</v>
      </c>
      <c r="E12" s="304">
        <v>1100</v>
      </c>
      <c r="F12" s="304">
        <v>5000</v>
      </c>
      <c r="G12" s="306">
        <v>22000</v>
      </c>
      <c r="H12" s="307">
        <f t="shared" si="1"/>
        <v>2206.7999999999997</v>
      </c>
      <c r="I12" s="308">
        <f t="shared" si="0"/>
        <v>48549599.999999993</v>
      </c>
      <c r="J12" s="309"/>
    </row>
    <row r="13" spans="1:10" ht="18.75" x14ac:dyDescent="0.2">
      <c r="A13" s="310">
        <v>6</v>
      </c>
      <c r="B13" s="311" t="s">
        <v>864</v>
      </c>
      <c r="C13" s="310" t="s">
        <v>307</v>
      </c>
      <c r="D13" s="310">
        <v>4</v>
      </c>
      <c r="E13" s="310">
        <v>1100</v>
      </c>
      <c r="F13" s="310">
        <v>150</v>
      </c>
      <c r="G13" s="312">
        <v>660</v>
      </c>
      <c r="H13" s="313">
        <f t="shared" si="1"/>
        <v>2206.7999999999997</v>
      </c>
      <c r="I13" s="314">
        <f t="shared" si="0"/>
        <v>1456487.9999999998</v>
      </c>
      <c r="J13" s="315"/>
    </row>
    <row r="14" spans="1:10" ht="37.5" x14ac:dyDescent="0.2">
      <c r="A14" s="141" t="s">
        <v>297</v>
      </c>
      <c r="B14" s="294" t="s">
        <v>865</v>
      </c>
      <c r="C14" s="141"/>
      <c r="D14" s="141"/>
      <c r="E14" s="141"/>
      <c r="F14" s="141"/>
      <c r="G14" s="161"/>
      <c r="H14" s="295"/>
      <c r="I14" s="296"/>
      <c r="J14" s="297"/>
    </row>
    <row r="15" spans="1:10" ht="18.75" x14ac:dyDescent="0.2">
      <c r="A15" s="304">
        <v>1</v>
      </c>
      <c r="B15" s="305" t="s">
        <v>83</v>
      </c>
      <c r="C15" s="304" t="s">
        <v>307</v>
      </c>
      <c r="D15" s="304">
        <v>8</v>
      </c>
      <c r="E15" s="304">
        <v>100</v>
      </c>
      <c r="F15" s="304">
        <v>75</v>
      </c>
      <c r="G15" s="306">
        <v>60</v>
      </c>
      <c r="H15" s="307">
        <f t="shared" si="1"/>
        <v>2206.7999999999997</v>
      </c>
      <c r="I15" s="308">
        <f t="shared" si="0"/>
        <v>132407.99999999997</v>
      </c>
      <c r="J15" s="309"/>
    </row>
    <row r="16" spans="1:10" ht="18.75" x14ac:dyDescent="0.2">
      <c r="A16" s="304">
        <v>2</v>
      </c>
      <c r="B16" s="305" t="s">
        <v>861</v>
      </c>
      <c r="C16" s="304" t="s">
        <v>68</v>
      </c>
      <c r="D16" s="304">
        <v>16</v>
      </c>
      <c r="E16" s="304">
        <v>100</v>
      </c>
      <c r="F16" s="304">
        <v>80</v>
      </c>
      <c r="G16" s="306">
        <v>128</v>
      </c>
      <c r="H16" s="307">
        <f t="shared" si="1"/>
        <v>2206.7999999999997</v>
      </c>
      <c r="I16" s="308">
        <f t="shared" si="0"/>
        <v>282470.39999999997</v>
      </c>
      <c r="J16" s="309"/>
    </row>
    <row r="17" spans="1:10" ht="18.75" x14ac:dyDescent="0.2">
      <c r="A17" s="304">
        <v>3</v>
      </c>
      <c r="B17" s="305" t="s">
        <v>862</v>
      </c>
      <c r="C17" s="304" t="s">
        <v>307</v>
      </c>
      <c r="D17" s="304">
        <v>1</v>
      </c>
      <c r="E17" s="304">
        <v>100</v>
      </c>
      <c r="F17" s="304">
        <v>300</v>
      </c>
      <c r="G17" s="306">
        <v>30</v>
      </c>
      <c r="H17" s="307">
        <f t="shared" si="1"/>
        <v>2206.7999999999997</v>
      </c>
      <c r="I17" s="308">
        <f t="shared" si="0"/>
        <v>66203.999999999985</v>
      </c>
      <c r="J17" s="309"/>
    </row>
    <row r="18" spans="1:10" ht="18.75" x14ac:dyDescent="0.2">
      <c r="A18" s="304">
        <v>4</v>
      </c>
      <c r="B18" s="305" t="s">
        <v>88</v>
      </c>
      <c r="C18" s="304" t="s">
        <v>307</v>
      </c>
      <c r="D18" s="304">
        <v>17</v>
      </c>
      <c r="E18" s="304">
        <v>100</v>
      </c>
      <c r="F18" s="304">
        <v>500</v>
      </c>
      <c r="G18" s="306">
        <v>850</v>
      </c>
      <c r="H18" s="307">
        <f t="shared" si="1"/>
        <v>2206.7999999999997</v>
      </c>
      <c r="I18" s="308">
        <f t="shared" si="0"/>
        <v>1875779.9999999998</v>
      </c>
      <c r="J18" s="309"/>
    </row>
    <row r="19" spans="1:10" ht="18.75" x14ac:dyDescent="0.2">
      <c r="A19" s="304">
        <v>5</v>
      </c>
      <c r="B19" s="305" t="s">
        <v>863</v>
      </c>
      <c r="C19" s="304" t="s">
        <v>68</v>
      </c>
      <c r="D19" s="304">
        <v>4</v>
      </c>
      <c r="E19" s="304">
        <v>100</v>
      </c>
      <c r="F19" s="304">
        <v>5000</v>
      </c>
      <c r="G19" s="306">
        <v>2000</v>
      </c>
      <c r="H19" s="307">
        <f t="shared" si="1"/>
        <v>2206.7999999999997</v>
      </c>
      <c r="I19" s="308">
        <f t="shared" si="0"/>
        <v>4413599.9999999991</v>
      </c>
      <c r="J19" s="309"/>
    </row>
    <row r="20" spans="1:10" s="317" customFormat="1" ht="37.5" x14ac:dyDescent="0.2">
      <c r="A20" s="141" t="s">
        <v>300</v>
      </c>
      <c r="B20" s="294" t="s">
        <v>866</v>
      </c>
      <c r="C20" s="141"/>
      <c r="D20" s="141"/>
      <c r="E20" s="141"/>
      <c r="F20" s="141"/>
      <c r="G20" s="161"/>
      <c r="H20" s="295">
        <f t="shared" si="1"/>
        <v>2206.7999999999997</v>
      </c>
      <c r="I20" s="296"/>
      <c r="J20" s="316"/>
    </row>
    <row r="21" spans="1:10" ht="18.75" x14ac:dyDescent="0.2">
      <c r="A21" s="304">
        <v>1</v>
      </c>
      <c r="B21" s="305" t="s">
        <v>867</v>
      </c>
      <c r="C21" s="304" t="s">
        <v>307</v>
      </c>
      <c r="D21" s="304">
        <v>8</v>
      </c>
      <c r="E21" s="304">
        <v>1168</v>
      </c>
      <c r="F21" s="304">
        <v>60</v>
      </c>
      <c r="G21" s="306">
        <v>560.64</v>
      </c>
      <c r="H21" s="307">
        <f t="shared" si="1"/>
        <v>2206.7999999999997</v>
      </c>
      <c r="I21" s="308">
        <f t="shared" si="0"/>
        <v>1237220.3519999997</v>
      </c>
      <c r="J21" s="309"/>
    </row>
    <row r="22" spans="1:10" ht="18.75" x14ac:dyDescent="0.2">
      <c r="A22" s="304">
        <v>2</v>
      </c>
      <c r="B22" s="305" t="s">
        <v>861</v>
      </c>
      <c r="C22" s="304" t="s">
        <v>68</v>
      </c>
      <c r="D22" s="304">
        <v>16</v>
      </c>
      <c r="E22" s="304">
        <v>1168</v>
      </c>
      <c r="F22" s="304">
        <v>80</v>
      </c>
      <c r="G22" s="306">
        <v>1495.04</v>
      </c>
      <c r="H22" s="307">
        <f t="shared" si="1"/>
        <v>2206.7999999999997</v>
      </c>
      <c r="I22" s="308">
        <f t="shared" si="0"/>
        <v>3299254.2719999994</v>
      </c>
      <c r="J22" s="309"/>
    </row>
    <row r="23" spans="1:10" ht="18.75" x14ac:dyDescent="0.2">
      <c r="A23" s="304">
        <v>3</v>
      </c>
      <c r="B23" s="305" t="s">
        <v>862</v>
      </c>
      <c r="C23" s="304" t="s">
        <v>307</v>
      </c>
      <c r="D23" s="304">
        <v>1</v>
      </c>
      <c r="E23" s="304">
        <v>1168</v>
      </c>
      <c r="F23" s="304">
        <v>300</v>
      </c>
      <c r="G23" s="306">
        <v>350.4</v>
      </c>
      <c r="H23" s="307">
        <f t="shared" si="1"/>
        <v>2206.7999999999997</v>
      </c>
      <c r="I23" s="308">
        <f t="shared" si="0"/>
        <v>773262.71999999986</v>
      </c>
      <c r="J23" s="309"/>
    </row>
    <row r="24" spans="1:10" ht="18.75" x14ac:dyDescent="0.2">
      <c r="A24" s="304">
        <v>4</v>
      </c>
      <c r="B24" s="305" t="s">
        <v>868</v>
      </c>
      <c r="C24" s="304" t="s">
        <v>307</v>
      </c>
      <c r="D24" s="304">
        <v>1</v>
      </c>
      <c r="E24" s="304">
        <v>400</v>
      </c>
      <c r="F24" s="304">
        <v>1500</v>
      </c>
      <c r="G24" s="306">
        <v>600</v>
      </c>
      <c r="H24" s="307">
        <f t="shared" si="1"/>
        <v>2206.7999999999997</v>
      </c>
      <c r="I24" s="308">
        <f t="shared" si="0"/>
        <v>1324079.9999999998</v>
      </c>
      <c r="J24" s="309"/>
    </row>
    <row r="25" spans="1:10" ht="18.75" x14ac:dyDescent="0.2">
      <c r="A25" s="304">
        <v>5</v>
      </c>
      <c r="B25" s="305" t="s">
        <v>869</v>
      </c>
      <c r="C25" s="304" t="s">
        <v>307</v>
      </c>
      <c r="D25" s="304">
        <v>2</v>
      </c>
      <c r="E25" s="304">
        <v>400</v>
      </c>
      <c r="F25" s="304">
        <v>2000</v>
      </c>
      <c r="G25" s="306">
        <v>1600</v>
      </c>
      <c r="H25" s="307">
        <f t="shared" si="1"/>
        <v>2206.7999999999997</v>
      </c>
      <c r="I25" s="308">
        <f t="shared" si="0"/>
        <v>3530879.9999999995</v>
      </c>
      <c r="J25" s="309"/>
    </row>
    <row r="26" spans="1:10" ht="18.75" x14ac:dyDescent="0.2">
      <c r="A26" s="304">
        <v>6</v>
      </c>
      <c r="B26" s="305" t="s">
        <v>870</v>
      </c>
      <c r="C26" s="304" t="s">
        <v>307</v>
      </c>
      <c r="D26" s="304">
        <v>4</v>
      </c>
      <c r="E26" s="304">
        <v>300</v>
      </c>
      <c r="F26" s="304">
        <v>1000</v>
      </c>
      <c r="G26" s="306">
        <v>1200</v>
      </c>
      <c r="H26" s="307">
        <f t="shared" si="1"/>
        <v>2206.7999999999997</v>
      </c>
      <c r="I26" s="308">
        <f t="shared" si="0"/>
        <v>2648159.9999999995</v>
      </c>
      <c r="J26" s="309"/>
    </row>
    <row r="27" spans="1:10" ht="18.75" x14ac:dyDescent="0.2">
      <c r="A27" s="304">
        <v>7</v>
      </c>
      <c r="B27" s="305" t="s">
        <v>871</v>
      </c>
      <c r="C27" s="304" t="s">
        <v>307</v>
      </c>
      <c r="D27" s="304">
        <v>4</v>
      </c>
      <c r="E27" s="304">
        <v>400</v>
      </c>
      <c r="F27" s="304">
        <v>2000</v>
      </c>
      <c r="G27" s="306">
        <v>3200</v>
      </c>
      <c r="H27" s="307">
        <f t="shared" si="1"/>
        <v>2206.7999999999997</v>
      </c>
      <c r="I27" s="308">
        <f t="shared" si="0"/>
        <v>7061759.9999999991</v>
      </c>
      <c r="J27" s="309"/>
    </row>
    <row r="28" spans="1:10" ht="18.75" x14ac:dyDescent="0.2">
      <c r="A28" s="304">
        <v>8</v>
      </c>
      <c r="B28" s="305" t="s">
        <v>872</v>
      </c>
      <c r="C28" s="304" t="s">
        <v>307</v>
      </c>
      <c r="D28" s="304">
        <v>4</v>
      </c>
      <c r="E28" s="304">
        <v>300</v>
      </c>
      <c r="F28" s="304">
        <v>2000</v>
      </c>
      <c r="G28" s="306">
        <v>2400</v>
      </c>
      <c r="H28" s="307">
        <f t="shared" si="1"/>
        <v>2206.7999999999997</v>
      </c>
      <c r="I28" s="308">
        <f t="shared" si="0"/>
        <v>5296319.9999999991</v>
      </c>
      <c r="J28" s="309"/>
    </row>
    <row r="29" spans="1:10" ht="37.5" x14ac:dyDescent="0.2">
      <c r="A29" s="141" t="s">
        <v>303</v>
      </c>
      <c r="B29" s="294" t="s">
        <v>907</v>
      </c>
      <c r="C29" s="141"/>
      <c r="D29" s="141"/>
      <c r="E29" s="141"/>
      <c r="F29" s="141"/>
      <c r="G29" s="161"/>
      <c r="H29" s="295"/>
      <c r="I29" s="296"/>
      <c r="J29" s="297"/>
    </row>
    <row r="30" spans="1:10" ht="18.75" x14ac:dyDescent="0.2">
      <c r="A30" s="304">
        <v>1</v>
      </c>
      <c r="B30" s="305" t="s">
        <v>873</v>
      </c>
      <c r="C30" s="304" t="s">
        <v>307</v>
      </c>
      <c r="D30" s="304">
        <v>2</v>
      </c>
      <c r="E30" s="304">
        <v>400</v>
      </c>
      <c r="F30" s="304">
        <v>5000</v>
      </c>
      <c r="G30" s="306">
        <v>4000</v>
      </c>
      <c r="H30" s="307">
        <f t="shared" si="1"/>
        <v>2206.7999999999997</v>
      </c>
      <c r="I30" s="308">
        <f t="shared" si="0"/>
        <v>8827199.9999999981</v>
      </c>
      <c r="J30" s="309"/>
    </row>
    <row r="31" spans="1:10" ht="37.5" x14ac:dyDescent="0.2">
      <c r="A31" s="304">
        <v>2</v>
      </c>
      <c r="B31" s="305" t="s">
        <v>874</v>
      </c>
      <c r="C31" s="304" t="s">
        <v>307</v>
      </c>
      <c r="D31" s="304">
        <v>1</v>
      </c>
      <c r="E31" s="304">
        <v>400</v>
      </c>
      <c r="F31" s="304">
        <v>2000</v>
      </c>
      <c r="G31" s="306">
        <v>800</v>
      </c>
      <c r="H31" s="307">
        <f t="shared" si="1"/>
        <v>2206.7999999999997</v>
      </c>
      <c r="I31" s="308">
        <f t="shared" si="0"/>
        <v>1765439.9999999998</v>
      </c>
      <c r="J31" s="309"/>
    </row>
    <row r="32" spans="1:10" ht="18.75" x14ac:dyDescent="0.2">
      <c r="A32" s="304">
        <v>3</v>
      </c>
      <c r="B32" s="305" t="s">
        <v>875</v>
      </c>
      <c r="C32" s="304" t="s">
        <v>307</v>
      </c>
      <c r="D32" s="304">
        <v>3</v>
      </c>
      <c r="E32" s="304">
        <v>1000</v>
      </c>
      <c r="F32" s="304">
        <v>3000</v>
      </c>
      <c r="G32" s="306">
        <v>9000</v>
      </c>
      <c r="H32" s="307">
        <f t="shared" si="1"/>
        <v>2206.7999999999997</v>
      </c>
      <c r="I32" s="308">
        <f t="shared" si="0"/>
        <v>19861199.999999996</v>
      </c>
      <c r="J32" s="309"/>
    </row>
    <row r="33" spans="1:10" ht="18.75" x14ac:dyDescent="0.2">
      <c r="A33" s="304">
        <v>4</v>
      </c>
      <c r="B33" s="305" t="s">
        <v>88</v>
      </c>
      <c r="C33" s="304" t="s">
        <v>307</v>
      </c>
      <c r="D33" s="304">
        <v>5</v>
      </c>
      <c r="E33" s="304">
        <v>1768</v>
      </c>
      <c r="F33" s="304">
        <v>500</v>
      </c>
      <c r="G33" s="306">
        <v>4420</v>
      </c>
      <c r="H33" s="307">
        <f t="shared" si="1"/>
        <v>2206.7999999999997</v>
      </c>
      <c r="I33" s="308">
        <f t="shared" si="0"/>
        <v>9754055.9999999981</v>
      </c>
      <c r="J33" s="309"/>
    </row>
    <row r="34" spans="1:10" ht="18.75" x14ac:dyDescent="0.2">
      <c r="A34" s="304">
        <v>5</v>
      </c>
      <c r="B34" s="305" t="s">
        <v>84</v>
      </c>
      <c r="C34" s="304" t="s">
        <v>307</v>
      </c>
      <c r="D34" s="304">
        <v>1</v>
      </c>
      <c r="E34" s="304">
        <v>1768</v>
      </c>
      <c r="F34" s="304">
        <v>300</v>
      </c>
      <c r="G34" s="306">
        <v>530.4</v>
      </c>
      <c r="H34" s="307">
        <f t="shared" si="1"/>
        <v>2206.7999999999997</v>
      </c>
      <c r="I34" s="308">
        <f t="shared" si="0"/>
        <v>1170486.7199999997</v>
      </c>
      <c r="J34" s="309"/>
    </row>
    <row r="35" spans="1:10" ht="18.75" x14ac:dyDescent="0.2">
      <c r="A35" s="304">
        <v>6</v>
      </c>
      <c r="B35" s="305" t="s">
        <v>876</v>
      </c>
      <c r="C35" s="304" t="s">
        <v>307</v>
      </c>
      <c r="D35" s="304">
        <v>8</v>
      </c>
      <c r="E35" s="304">
        <v>1768</v>
      </c>
      <c r="F35" s="304">
        <v>60</v>
      </c>
      <c r="G35" s="306">
        <v>848.64</v>
      </c>
      <c r="H35" s="307">
        <f t="shared" si="1"/>
        <v>2206.7999999999997</v>
      </c>
      <c r="I35" s="308">
        <f t="shared" si="0"/>
        <v>1872778.7519999996</v>
      </c>
      <c r="J35" s="309"/>
    </row>
    <row r="36" spans="1:10" ht="18.75" x14ac:dyDescent="0.2">
      <c r="A36" s="304">
        <v>7</v>
      </c>
      <c r="B36" s="305" t="s">
        <v>861</v>
      </c>
      <c r="C36" s="304" t="s">
        <v>68</v>
      </c>
      <c r="D36" s="304">
        <v>12</v>
      </c>
      <c r="E36" s="304">
        <v>1768</v>
      </c>
      <c r="F36" s="304">
        <v>80</v>
      </c>
      <c r="G36" s="306">
        <v>1697.28</v>
      </c>
      <c r="H36" s="307">
        <f t="shared" si="1"/>
        <v>2206.7999999999997</v>
      </c>
      <c r="I36" s="308">
        <f t="shared" si="0"/>
        <v>3745557.5039999993</v>
      </c>
      <c r="J36" s="309"/>
    </row>
    <row r="37" spans="1:10" ht="18.75" x14ac:dyDescent="0.2">
      <c r="A37" s="141" t="s">
        <v>304</v>
      </c>
      <c r="B37" s="294" t="s">
        <v>908</v>
      </c>
      <c r="C37" s="141"/>
      <c r="D37" s="141"/>
      <c r="E37" s="141"/>
      <c r="F37" s="141"/>
      <c r="G37" s="161"/>
      <c r="H37" s="295"/>
      <c r="I37" s="296"/>
      <c r="J37" s="297"/>
    </row>
    <row r="38" spans="1:10" ht="18.75" x14ac:dyDescent="0.2">
      <c r="A38" s="304">
        <v>1</v>
      </c>
      <c r="B38" s="305" t="s">
        <v>877</v>
      </c>
      <c r="C38" s="304" t="s">
        <v>307</v>
      </c>
      <c r="D38" s="304">
        <v>2</v>
      </c>
      <c r="E38" s="304">
        <v>500</v>
      </c>
      <c r="F38" s="304">
        <v>5000</v>
      </c>
      <c r="G38" s="306">
        <v>5000</v>
      </c>
      <c r="H38" s="307">
        <f t="shared" si="1"/>
        <v>2206.7999999999997</v>
      </c>
      <c r="I38" s="308">
        <f t="shared" si="0"/>
        <v>11033999.999999998</v>
      </c>
      <c r="J38" s="309"/>
    </row>
    <row r="39" spans="1:10" ht="18.75" x14ac:dyDescent="0.2">
      <c r="A39" s="304">
        <v>2</v>
      </c>
      <c r="B39" s="305" t="s">
        <v>878</v>
      </c>
      <c r="C39" s="304" t="s">
        <v>68</v>
      </c>
      <c r="D39" s="304">
        <v>1</v>
      </c>
      <c r="E39" s="304">
        <v>500</v>
      </c>
      <c r="F39" s="304">
        <v>3000</v>
      </c>
      <c r="G39" s="306">
        <v>1500</v>
      </c>
      <c r="H39" s="307">
        <f t="shared" si="1"/>
        <v>2206.7999999999997</v>
      </c>
      <c r="I39" s="308">
        <f t="shared" si="0"/>
        <v>3310199.9999999995</v>
      </c>
      <c r="J39" s="309"/>
    </row>
    <row r="40" spans="1:10" ht="18.75" x14ac:dyDescent="0.2">
      <c r="A40" s="304">
        <v>3</v>
      </c>
      <c r="B40" s="305" t="s">
        <v>910</v>
      </c>
      <c r="C40" s="304" t="s">
        <v>68</v>
      </c>
      <c r="D40" s="304">
        <v>1</v>
      </c>
      <c r="E40" s="304">
        <v>500</v>
      </c>
      <c r="F40" s="304">
        <v>3000</v>
      </c>
      <c r="G40" s="306">
        <v>1500</v>
      </c>
      <c r="H40" s="307">
        <f t="shared" si="1"/>
        <v>2206.7999999999997</v>
      </c>
      <c r="I40" s="308">
        <f t="shared" si="0"/>
        <v>3310199.9999999995</v>
      </c>
      <c r="J40" s="309"/>
    </row>
    <row r="41" spans="1:10" ht="37.5" x14ac:dyDescent="0.2">
      <c r="A41" s="304">
        <v>4</v>
      </c>
      <c r="B41" s="305" t="s">
        <v>909</v>
      </c>
      <c r="C41" s="304" t="s">
        <v>68</v>
      </c>
      <c r="D41" s="304">
        <v>1</v>
      </c>
      <c r="E41" s="304">
        <v>500</v>
      </c>
      <c r="F41" s="304">
        <v>3000</v>
      </c>
      <c r="G41" s="306">
        <v>1500</v>
      </c>
      <c r="H41" s="307">
        <f t="shared" si="1"/>
        <v>2206.7999999999997</v>
      </c>
      <c r="I41" s="308">
        <f t="shared" si="0"/>
        <v>3310199.9999999995</v>
      </c>
      <c r="J41" s="309"/>
    </row>
    <row r="42" spans="1:10" ht="34.5" customHeight="1" x14ac:dyDescent="0.2">
      <c r="A42" s="304">
        <v>5</v>
      </c>
      <c r="B42" s="305" t="s">
        <v>879</v>
      </c>
      <c r="C42" s="304" t="s">
        <v>68</v>
      </c>
      <c r="D42" s="304">
        <v>2</v>
      </c>
      <c r="E42" s="304">
        <v>1000</v>
      </c>
      <c r="F42" s="304">
        <v>1500</v>
      </c>
      <c r="G42" s="306">
        <v>3000</v>
      </c>
      <c r="H42" s="307">
        <f t="shared" si="1"/>
        <v>2206.7999999999997</v>
      </c>
      <c r="I42" s="308">
        <f t="shared" si="0"/>
        <v>6620399.9999999991</v>
      </c>
      <c r="J42" s="309"/>
    </row>
    <row r="43" spans="1:10" ht="18.75" x14ac:dyDescent="0.2">
      <c r="A43" s="304">
        <v>6</v>
      </c>
      <c r="B43" s="305" t="s">
        <v>88</v>
      </c>
      <c r="C43" s="304" t="s">
        <v>307</v>
      </c>
      <c r="D43" s="304">
        <v>5</v>
      </c>
      <c r="E43" s="304">
        <v>1768</v>
      </c>
      <c r="F43" s="304">
        <v>500</v>
      </c>
      <c r="G43" s="306">
        <v>4420</v>
      </c>
      <c r="H43" s="307">
        <f t="shared" si="1"/>
        <v>2206.7999999999997</v>
      </c>
      <c r="I43" s="308">
        <f t="shared" si="0"/>
        <v>9754055.9999999981</v>
      </c>
      <c r="J43" s="309"/>
    </row>
    <row r="44" spans="1:10" ht="18.75" x14ac:dyDescent="0.2">
      <c r="A44" s="304">
        <v>7</v>
      </c>
      <c r="B44" s="305" t="s">
        <v>84</v>
      </c>
      <c r="C44" s="304" t="s">
        <v>307</v>
      </c>
      <c r="D44" s="304">
        <v>1</v>
      </c>
      <c r="E44" s="304">
        <v>1768</v>
      </c>
      <c r="F44" s="304">
        <v>300</v>
      </c>
      <c r="G44" s="306">
        <v>530.4</v>
      </c>
      <c r="H44" s="307">
        <f t="shared" si="1"/>
        <v>2206.7999999999997</v>
      </c>
      <c r="I44" s="308">
        <f t="shared" si="0"/>
        <v>1170486.7199999997</v>
      </c>
      <c r="J44" s="309"/>
    </row>
    <row r="45" spans="1:10" ht="18.75" x14ac:dyDescent="0.2">
      <c r="A45" s="304">
        <v>8</v>
      </c>
      <c r="B45" s="305" t="s">
        <v>876</v>
      </c>
      <c r="C45" s="304" t="s">
        <v>307</v>
      </c>
      <c r="D45" s="304">
        <v>8</v>
      </c>
      <c r="E45" s="304">
        <v>1768</v>
      </c>
      <c r="F45" s="304">
        <v>60</v>
      </c>
      <c r="G45" s="306">
        <v>848.64</v>
      </c>
      <c r="H45" s="307">
        <f t="shared" si="1"/>
        <v>2206.7999999999997</v>
      </c>
      <c r="I45" s="308">
        <f t="shared" si="0"/>
        <v>1872778.7519999996</v>
      </c>
      <c r="J45" s="309"/>
    </row>
    <row r="46" spans="1:10" ht="18.75" x14ac:dyDescent="0.2">
      <c r="A46" s="304">
        <v>9</v>
      </c>
      <c r="B46" s="305" t="s">
        <v>861</v>
      </c>
      <c r="C46" s="304" t="s">
        <v>68</v>
      </c>
      <c r="D46" s="304">
        <v>16</v>
      </c>
      <c r="E46" s="304">
        <v>1768</v>
      </c>
      <c r="F46" s="304">
        <v>80</v>
      </c>
      <c r="G46" s="306">
        <v>2263.04</v>
      </c>
      <c r="H46" s="307">
        <f t="shared" si="1"/>
        <v>2206.7999999999997</v>
      </c>
      <c r="I46" s="308">
        <f t="shared" si="0"/>
        <v>4994076.6719999993</v>
      </c>
      <c r="J46" s="309"/>
    </row>
    <row r="47" spans="1:10" ht="56.25" x14ac:dyDescent="0.2">
      <c r="A47" s="141" t="s">
        <v>880</v>
      </c>
      <c r="B47" s="294" t="s">
        <v>881</v>
      </c>
      <c r="C47" s="141"/>
      <c r="D47" s="141"/>
      <c r="E47" s="141"/>
      <c r="F47" s="141"/>
      <c r="G47" s="161"/>
      <c r="H47" s="295"/>
      <c r="I47" s="296"/>
      <c r="J47" s="297"/>
    </row>
    <row r="48" spans="1:10" ht="18.75" x14ac:dyDescent="0.2">
      <c r="A48" s="304">
        <v>1</v>
      </c>
      <c r="B48" s="305" t="s">
        <v>876</v>
      </c>
      <c r="C48" s="304" t="s">
        <v>307</v>
      </c>
      <c r="D48" s="304">
        <v>8</v>
      </c>
      <c r="E48" s="304">
        <v>884</v>
      </c>
      <c r="F48" s="304">
        <v>60</v>
      </c>
      <c r="G48" s="306">
        <v>424.32</v>
      </c>
      <c r="H48" s="307">
        <f t="shared" si="1"/>
        <v>2206.7999999999997</v>
      </c>
      <c r="I48" s="308">
        <f t="shared" si="0"/>
        <v>936389.37599999981</v>
      </c>
      <c r="J48" s="309"/>
    </row>
    <row r="49" spans="1:10" ht="27.75" customHeight="1" x14ac:dyDescent="0.2">
      <c r="A49" s="304">
        <v>2</v>
      </c>
      <c r="B49" s="305" t="s">
        <v>861</v>
      </c>
      <c r="C49" s="304">
        <v>16</v>
      </c>
      <c r="D49" s="304">
        <v>12</v>
      </c>
      <c r="E49" s="304">
        <v>884</v>
      </c>
      <c r="F49" s="304">
        <v>80</v>
      </c>
      <c r="G49" s="306">
        <v>848.64</v>
      </c>
      <c r="H49" s="307">
        <f t="shared" si="1"/>
        <v>2206.7999999999997</v>
      </c>
      <c r="I49" s="308">
        <f t="shared" si="0"/>
        <v>1872778.7519999996</v>
      </c>
      <c r="J49" s="309"/>
    </row>
    <row r="50" spans="1:10" ht="27.75" customHeight="1" x14ac:dyDescent="0.2">
      <c r="A50" s="304">
        <v>3</v>
      </c>
      <c r="B50" s="305" t="s">
        <v>877</v>
      </c>
      <c r="C50" s="304" t="s">
        <v>307</v>
      </c>
      <c r="D50" s="304">
        <v>2</v>
      </c>
      <c r="E50" s="304">
        <v>200</v>
      </c>
      <c r="F50" s="304">
        <v>5000</v>
      </c>
      <c r="G50" s="306">
        <v>2000</v>
      </c>
      <c r="H50" s="307">
        <f t="shared" si="1"/>
        <v>2206.7999999999997</v>
      </c>
      <c r="I50" s="308">
        <f t="shared" si="0"/>
        <v>4413599.9999999991</v>
      </c>
      <c r="J50" s="309"/>
    </row>
    <row r="51" spans="1:10" ht="51" customHeight="1" x14ac:dyDescent="0.2">
      <c r="A51" s="304">
        <v>4</v>
      </c>
      <c r="B51" s="305" t="s">
        <v>879</v>
      </c>
      <c r="C51" s="304" t="s">
        <v>68</v>
      </c>
      <c r="D51" s="304">
        <v>2</v>
      </c>
      <c r="E51" s="304">
        <v>1000</v>
      </c>
      <c r="F51" s="304">
        <v>1500</v>
      </c>
      <c r="G51" s="306">
        <v>3000</v>
      </c>
      <c r="H51" s="307">
        <f t="shared" si="1"/>
        <v>2206.7999999999997</v>
      </c>
      <c r="I51" s="308">
        <f t="shared" si="0"/>
        <v>6620399.9999999991</v>
      </c>
      <c r="J51" s="309"/>
    </row>
    <row r="52" spans="1:10" ht="55.5" customHeight="1" x14ac:dyDescent="0.2">
      <c r="A52" s="304">
        <v>5</v>
      </c>
      <c r="B52" s="305" t="s">
        <v>882</v>
      </c>
      <c r="C52" s="304" t="s">
        <v>68</v>
      </c>
      <c r="D52" s="304">
        <v>9</v>
      </c>
      <c r="E52" s="304">
        <v>700</v>
      </c>
      <c r="F52" s="304">
        <v>500</v>
      </c>
      <c r="G52" s="306">
        <v>3150</v>
      </c>
      <c r="H52" s="307">
        <f t="shared" si="1"/>
        <v>2206.7999999999997</v>
      </c>
      <c r="I52" s="308">
        <f t="shared" si="0"/>
        <v>6951419.9999999991</v>
      </c>
      <c r="J52" s="309"/>
    </row>
    <row r="53" spans="1:10" ht="27.75" customHeight="1" x14ac:dyDescent="0.2">
      <c r="A53" s="304">
        <v>6</v>
      </c>
      <c r="B53" s="305" t="s">
        <v>84</v>
      </c>
      <c r="C53" s="304" t="s">
        <v>307</v>
      </c>
      <c r="D53" s="304">
        <v>1</v>
      </c>
      <c r="E53" s="304">
        <v>884</v>
      </c>
      <c r="F53" s="304">
        <v>300</v>
      </c>
      <c r="G53" s="306">
        <v>265.2</v>
      </c>
      <c r="H53" s="307">
        <f t="shared" si="1"/>
        <v>2206.7999999999997</v>
      </c>
      <c r="I53" s="308">
        <f t="shared" si="0"/>
        <v>585243.35999999987</v>
      </c>
      <c r="J53" s="309"/>
    </row>
    <row r="54" spans="1:10" s="320" customFormat="1" ht="25.5" customHeight="1" x14ac:dyDescent="0.2">
      <c r="A54" s="565" t="s">
        <v>5</v>
      </c>
      <c r="B54" s="566"/>
      <c r="C54" s="141"/>
      <c r="D54" s="141"/>
      <c r="E54" s="141"/>
      <c r="F54" s="141"/>
      <c r="G54" s="161"/>
      <c r="H54" s="318"/>
      <c r="I54" s="319">
        <f>SUM(I8:I53)</f>
        <v>202206082.75199997</v>
      </c>
      <c r="J54" s="316"/>
    </row>
    <row r="55" spans="1:10" ht="45" customHeight="1" x14ac:dyDescent="0.25">
      <c r="A55" s="165" t="s">
        <v>883</v>
      </c>
      <c r="B55" s="321"/>
      <c r="C55" s="322"/>
      <c r="D55" s="322"/>
      <c r="E55" s="322"/>
      <c r="F55" s="322"/>
      <c r="G55" s="323"/>
      <c r="H55" s="324"/>
      <c r="I55" s="325"/>
      <c r="J55" s="326"/>
    </row>
    <row r="56" spans="1:10" ht="75" x14ac:dyDescent="0.2">
      <c r="A56" s="141" t="s">
        <v>0</v>
      </c>
      <c r="B56" s="294" t="s">
        <v>10</v>
      </c>
      <c r="C56" s="141" t="s">
        <v>9</v>
      </c>
      <c r="D56" s="141" t="s">
        <v>884</v>
      </c>
      <c r="E56" s="141" t="s">
        <v>885</v>
      </c>
      <c r="F56" s="141" t="s">
        <v>886</v>
      </c>
      <c r="G56" s="161" t="s">
        <v>887</v>
      </c>
      <c r="H56" s="284" t="s">
        <v>31</v>
      </c>
      <c r="I56" s="285" t="s">
        <v>32</v>
      </c>
      <c r="J56" s="286" t="s">
        <v>3</v>
      </c>
    </row>
    <row r="57" spans="1:10" ht="68.25" customHeight="1" x14ac:dyDescent="0.2">
      <c r="A57" s="304">
        <v>1</v>
      </c>
      <c r="B57" s="305" t="s">
        <v>888</v>
      </c>
      <c r="C57" s="304" t="s">
        <v>471</v>
      </c>
      <c r="D57" s="304" t="s">
        <v>889</v>
      </c>
      <c r="E57" s="304" t="s">
        <v>890</v>
      </c>
      <c r="F57" s="304" t="s">
        <v>891</v>
      </c>
      <c r="G57" s="306">
        <v>36.799999999999997</v>
      </c>
      <c r="H57" s="307">
        <v>6000</v>
      </c>
      <c r="I57" s="308">
        <f>H57*G57</f>
        <v>220799.99999999997</v>
      </c>
      <c r="J57" s="309"/>
    </row>
    <row r="58" spans="1:10" ht="45" customHeight="1" x14ac:dyDescent="0.2">
      <c r="A58" s="304">
        <v>2</v>
      </c>
      <c r="B58" s="305" t="s">
        <v>892</v>
      </c>
      <c r="C58" s="304" t="s">
        <v>471</v>
      </c>
      <c r="D58" s="304" t="s">
        <v>893</v>
      </c>
      <c r="E58" s="304" t="s">
        <v>894</v>
      </c>
      <c r="F58" s="304" t="s">
        <v>895</v>
      </c>
      <c r="G58" s="306">
        <v>185.6</v>
      </c>
      <c r="H58" s="307">
        <v>6000</v>
      </c>
      <c r="I58" s="308">
        <f>H58*G58</f>
        <v>1113600</v>
      </c>
      <c r="J58" s="309"/>
    </row>
    <row r="59" spans="1:10" ht="26.25" customHeight="1" x14ac:dyDescent="0.2">
      <c r="A59" s="304">
        <v>3</v>
      </c>
      <c r="B59" s="305" t="s">
        <v>896</v>
      </c>
      <c r="C59" s="304" t="s">
        <v>471</v>
      </c>
      <c r="D59" s="304" t="s">
        <v>897</v>
      </c>
      <c r="E59" s="304" t="s">
        <v>898</v>
      </c>
      <c r="F59" s="304" t="s">
        <v>899</v>
      </c>
      <c r="G59" s="306">
        <v>25.6</v>
      </c>
      <c r="H59" s="307">
        <v>10000</v>
      </c>
      <c r="I59" s="308">
        <f>H59*G59</f>
        <v>256000</v>
      </c>
      <c r="J59" s="309"/>
    </row>
    <row r="60" spans="1:10" ht="64.5" customHeight="1" x14ac:dyDescent="0.2">
      <c r="A60" s="304">
        <v>4</v>
      </c>
      <c r="B60" s="305" t="s">
        <v>900</v>
      </c>
      <c r="C60" s="304" t="s">
        <v>471</v>
      </c>
      <c r="D60" s="304" t="s">
        <v>897</v>
      </c>
      <c r="E60" s="304" t="s">
        <v>898</v>
      </c>
      <c r="F60" s="304" t="s">
        <v>899</v>
      </c>
      <c r="G60" s="306">
        <v>25.6</v>
      </c>
      <c r="H60" s="307">
        <v>6000</v>
      </c>
      <c r="I60" s="308">
        <f>H60*G60</f>
        <v>153600</v>
      </c>
      <c r="J60" s="309"/>
    </row>
    <row r="61" spans="1:10" ht="38.25" customHeight="1" x14ac:dyDescent="0.2">
      <c r="A61" s="304">
        <v>5</v>
      </c>
      <c r="B61" s="305" t="s">
        <v>901</v>
      </c>
      <c r="C61" s="304" t="s">
        <v>471</v>
      </c>
      <c r="D61" s="304" t="s">
        <v>902</v>
      </c>
      <c r="E61" s="304" t="s">
        <v>903</v>
      </c>
      <c r="F61" s="304" t="s">
        <v>904</v>
      </c>
      <c r="G61" s="306">
        <v>128</v>
      </c>
      <c r="H61" s="307">
        <v>6000</v>
      </c>
      <c r="I61" s="308">
        <f>H61*G61</f>
        <v>768000</v>
      </c>
      <c r="J61" s="309"/>
    </row>
    <row r="62" spans="1:10" s="320" customFormat="1" ht="18.75" x14ac:dyDescent="0.2">
      <c r="A62" s="565" t="s">
        <v>5</v>
      </c>
      <c r="B62" s="566"/>
      <c r="C62" s="141"/>
      <c r="D62" s="141"/>
      <c r="E62" s="141"/>
      <c r="F62" s="141"/>
      <c r="G62" s="161"/>
      <c r="H62" s="318"/>
      <c r="I62" s="319">
        <f>SUM(I57:I61)</f>
        <v>2512000</v>
      </c>
      <c r="J62" s="316"/>
    </row>
    <row r="63" spans="1:10" s="331" customFormat="1" ht="25.5" customHeight="1" x14ac:dyDescent="0.25">
      <c r="A63" s="567" t="s">
        <v>905</v>
      </c>
      <c r="B63" s="568"/>
      <c r="C63" s="327"/>
      <c r="D63" s="328"/>
      <c r="E63" s="328"/>
      <c r="F63" s="328"/>
      <c r="G63" s="328"/>
      <c r="H63" s="329"/>
      <c r="I63" s="421">
        <f>I62+I54</f>
        <v>204718082.75199997</v>
      </c>
      <c r="J63" s="330"/>
    </row>
    <row r="64" spans="1:10" s="331" customFormat="1" ht="30" customHeight="1" x14ac:dyDescent="0.25">
      <c r="A64" s="332" t="s">
        <v>906</v>
      </c>
      <c r="B64" s="333"/>
      <c r="D64" s="334"/>
      <c r="E64" s="334"/>
      <c r="F64" s="334"/>
      <c r="G64" s="334"/>
      <c r="H64" s="334"/>
    </row>
    <row r="65" spans="1:8" s="337" customFormat="1" ht="18" x14ac:dyDescent="0.25">
      <c r="A65" s="335"/>
      <c r="B65" s="336"/>
      <c r="D65" s="338"/>
      <c r="E65" s="338"/>
      <c r="F65" s="338"/>
      <c r="G65" s="338"/>
      <c r="H65" s="338"/>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I11" sqref="I11"/>
    </sheetView>
  </sheetViews>
  <sheetFormatPr defaultRowHeight="12.75" x14ac:dyDescent="0.2"/>
  <cols>
    <col min="1" max="1" width="6.28515625" style="370" customWidth="1"/>
    <col min="2" max="2" width="39.42578125" style="370" customWidth="1"/>
    <col min="3" max="3" width="9" style="370" customWidth="1"/>
    <col min="4" max="4" width="12.28515625" style="370" customWidth="1"/>
    <col min="5" max="5" width="11.5703125" style="370" customWidth="1"/>
    <col min="6" max="6" width="12.42578125" style="370" customWidth="1"/>
    <col min="7" max="7" width="32.5703125" style="370" customWidth="1"/>
    <col min="8" max="8" width="36.85546875" style="373" customWidth="1"/>
    <col min="9" max="16384" width="9.140625" style="370"/>
  </cols>
  <sheetData>
    <row r="1" spans="1:8" ht="16.5" x14ac:dyDescent="0.25">
      <c r="B1" s="371" t="s">
        <v>1068</v>
      </c>
      <c r="E1" s="372"/>
    </row>
    <row r="2" spans="1:8" ht="16.5" x14ac:dyDescent="0.2">
      <c r="A2" s="572" t="s">
        <v>938</v>
      </c>
      <c r="B2" s="572"/>
      <c r="C2" s="572"/>
      <c r="D2" s="572"/>
      <c r="E2" s="572"/>
      <c r="F2" s="572"/>
      <c r="G2" s="572"/>
    </row>
    <row r="3" spans="1:8" ht="16.5" x14ac:dyDescent="0.2">
      <c r="A3" s="573"/>
      <c r="B3" s="573"/>
      <c r="C3" s="573"/>
      <c r="D3" s="573"/>
      <c r="E3" s="573"/>
      <c r="F3" s="573"/>
      <c r="G3" s="573"/>
    </row>
    <row r="4" spans="1:8" ht="49.5" x14ac:dyDescent="0.2">
      <c r="A4" s="374" t="s">
        <v>0</v>
      </c>
      <c r="B4" s="375" t="s">
        <v>939</v>
      </c>
      <c r="C4" s="376" t="s">
        <v>940</v>
      </c>
      <c r="D4" s="375" t="s">
        <v>941</v>
      </c>
      <c r="E4" s="377" t="s">
        <v>319</v>
      </c>
      <c r="F4" s="375" t="s">
        <v>942</v>
      </c>
      <c r="G4" s="374" t="s">
        <v>3</v>
      </c>
    </row>
    <row r="5" spans="1:8" ht="37.5" x14ac:dyDescent="0.2">
      <c r="A5" s="298">
        <v>1</v>
      </c>
      <c r="B5" s="378" t="s">
        <v>861</v>
      </c>
      <c r="C5" s="298" t="s">
        <v>333</v>
      </c>
      <c r="D5" s="298">
        <v>144</v>
      </c>
      <c r="E5" s="379">
        <v>90000</v>
      </c>
      <c r="F5" s="380">
        <f>E5*D5</f>
        <v>12960000</v>
      </c>
      <c r="G5" s="378" t="s">
        <v>943</v>
      </c>
      <c r="H5" s="381">
        <v>182</v>
      </c>
    </row>
    <row r="6" spans="1:8" ht="18.75" x14ac:dyDescent="0.2">
      <c r="A6" s="304">
        <v>2</v>
      </c>
      <c r="B6" s="382" t="s">
        <v>944</v>
      </c>
      <c r="C6" s="304" t="s">
        <v>945</v>
      </c>
      <c r="D6" s="304">
        <v>1</v>
      </c>
      <c r="E6" s="383">
        <v>25000000</v>
      </c>
      <c r="F6" s="384">
        <f t="shared" ref="F6:F29" si="0">E6*D6</f>
        <v>25000000</v>
      </c>
      <c r="G6" s="382" t="s">
        <v>946</v>
      </c>
    </row>
    <row r="7" spans="1:8" ht="18.75" x14ac:dyDescent="0.2">
      <c r="A7" s="304">
        <v>3</v>
      </c>
      <c r="B7" s="382" t="s">
        <v>947</v>
      </c>
      <c r="C7" s="304" t="s">
        <v>945</v>
      </c>
      <c r="D7" s="304">
        <v>1</v>
      </c>
      <c r="E7" s="383">
        <v>20000000</v>
      </c>
      <c r="F7" s="384">
        <f t="shared" si="0"/>
        <v>20000000</v>
      </c>
      <c r="G7" s="382" t="s">
        <v>946</v>
      </c>
    </row>
    <row r="8" spans="1:8" ht="37.5" x14ac:dyDescent="0.2">
      <c r="A8" s="304">
        <v>4</v>
      </c>
      <c r="B8" s="382" t="s">
        <v>83</v>
      </c>
      <c r="C8" s="304" t="s">
        <v>307</v>
      </c>
      <c r="D8" s="304">
        <v>54</v>
      </c>
      <c r="E8" s="383">
        <v>250000</v>
      </c>
      <c r="F8" s="384">
        <f t="shared" si="0"/>
        <v>13500000</v>
      </c>
      <c r="G8" s="382" t="s">
        <v>948</v>
      </c>
      <c r="H8" s="373">
        <v>30</v>
      </c>
    </row>
    <row r="9" spans="1:8" ht="18.75" x14ac:dyDescent="0.2">
      <c r="A9" s="304">
        <v>5</v>
      </c>
      <c r="B9" s="382" t="s">
        <v>84</v>
      </c>
      <c r="C9" s="304" t="s">
        <v>333</v>
      </c>
      <c r="D9" s="304">
        <v>3</v>
      </c>
      <c r="E9" s="383">
        <v>3000000</v>
      </c>
      <c r="F9" s="384">
        <f t="shared" si="0"/>
        <v>9000000</v>
      </c>
      <c r="G9" s="382" t="s">
        <v>949</v>
      </c>
      <c r="H9" s="373">
        <v>4</v>
      </c>
    </row>
    <row r="10" spans="1:8" ht="37.5" x14ac:dyDescent="0.2">
      <c r="A10" s="304">
        <v>6</v>
      </c>
      <c r="B10" s="382" t="s">
        <v>950</v>
      </c>
      <c r="C10" s="385" t="s">
        <v>68</v>
      </c>
      <c r="D10" s="385">
        <v>3</v>
      </c>
      <c r="E10" s="383">
        <v>250000</v>
      </c>
      <c r="F10" s="384">
        <f t="shared" si="0"/>
        <v>750000</v>
      </c>
      <c r="G10" s="382" t="s">
        <v>951</v>
      </c>
    </row>
    <row r="11" spans="1:8" ht="37.5" x14ac:dyDescent="0.2">
      <c r="A11" s="304">
        <v>7</v>
      </c>
      <c r="B11" s="386" t="s">
        <v>952</v>
      </c>
      <c r="C11" s="385" t="s">
        <v>68</v>
      </c>
      <c r="D11" s="387">
        <v>2</v>
      </c>
      <c r="E11" s="383">
        <v>250000</v>
      </c>
      <c r="F11" s="384">
        <f t="shared" si="0"/>
        <v>500000</v>
      </c>
      <c r="G11" s="386" t="s">
        <v>953</v>
      </c>
    </row>
    <row r="12" spans="1:8" ht="56.25" x14ac:dyDescent="0.2">
      <c r="A12" s="304">
        <v>8</v>
      </c>
      <c r="B12" s="382" t="s">
        <v>954</v>
      </c>
      <c r="C12" s="387" t="s">
        <v>68</v>
      </c>
      <c r="D12" s="387">
        <v>1</v>
      </c>
      <c r="E12" s="383">
        <v>50000000</v>
      </c>
      <c r="F12" s="384">
        <f t="shared" si="0"/>
        <v>50000000</v>
      </c>
      <c r="G12" s="386" t="s">
        <v>955</v>
      </c>
    </row>
    <row r="13" spans="1:8" ht="37.5" x14ac:dyDescent="0.2">
      <c r="A13" s="304">
        <v>9</v>
      </c>
      <c r="B13" s="382" t="s">
        <v>956</v>
      </c>
      <c r="C13" s="387" t="s">
        <v>333</v>
      </c>
      <c r="D13" s="387">
        <v>1</v>
      </c>
      <c r="E13" s="384">
        <v>2000000</v>
      </c>
      <c r="F13" s="384">
        <f t="shared" si="0"/>
        <v>2000000</v>
      </c>
      <c r="G13" s="386" t="s">
        <v>957</v>
      </c>
    </row>
    <row r="14" spans="1:8" s="389" customFormat="1" ht="37.5" x14ac:dyDescent="0.2">
      <c r="A14" s="304">
        <v>10</v>
      </c>
      <c r="B14" s="382" t="s">
        <v>958</v>
      </c>
      <c r="C14" s="387" t="s">
        <v>68</v>
      </c>
      <c r="D14" s="387">
        <v>1</v>
      </c>
      <c r="E14" s="383">
        <v>3000000</v>
      </c>
      <c r="F14" s="383">
        <f t="shared" si="0"/>
        <v>3000000</v>
      </c>
      <c r="G14" s="386" t="s">
        <v>959</v>
      </c>
      <c r="H14" s="388"/>
    </row>
    <row r="15" spans="1:8" ht="37.5" x14ac:dyDescent="0.2">
      <c r="A15" s="304">
        <v>11</v>
      </c>
      <c r="B15" s="382" t="s">
        <v>960</v>
      </c>
      <c r="C15" s="387" t="s">
        <v>68</v>
      </c>
      <c r="D15" s="387">
        <v>1</v>
      </c>
      <c r="E15" s="383">
        <v>3000000</v>
      </c>
      <c r="F15" s="384">
        <f t="shared" si="0"/>
        <v>3000000</v>
      </c>
      <c r="G15" s="386" t="s">
        <v>959</v>
      </c>
    </row>
    <row r="16" spans="1:8" ht="37.5" x14ac:dyDescent="0.2">
      <c r="A16" s="304">
        <v>12</v>
      </c>
      <c r="B16" s="382" t="s">
        <v>961</v>
      </c>
      <c r="C16" s="387" t="s">
        <v>68</v>
      </c>
      <c r="D16" s="387">
        <v>1</v>
      </c>
      <c r="E16" s="384">
        <f>250000*3</f>
        <v>750000</v>
      </c>
      <c r="F16" s="384">
        <f t="shared" si="0"/>
        <v>750000</v>
      </c>
      <c r="G16" s="386" t="s">
        <v>962</v>
      </c>
    </row>
    <row r="17" spans="1:7" ht="37.5" x14ac:dyDescent="0.2">
      <c r="A17" s="304">
        <v>13</v>
      </c>
      <c r="B17" s="382" t="s">
        <v>963</v>
      </c>
      <c r="C17" s="387" t="s">
        <v>333</v>
      </c>
      <c r="D17" s="387">
        <v>1</v>
      </c>
      <c r="E17" s="384">
        <v>3000000</v>
      </c>
      <c r="F17" s="384">
        <f t="shared" si="0"/>
        <v>3000000</v>
      </c>
      <c r="G17" s="386" t="s">
        <v>964</v>
      </c>
    </row>
    <row r="18" spans="1:7" ht="37.5" x14ac:dyDescent="0.2">
      <c r="A18" s="304">
        <v>14</v>
      </c>
      <c r="B18" s="382" t="s">
        <v>965</v>
      </c>
      <c r="C18" s="304" t="s">
        <v>966</v>
      </c>
      <c r="D18" s="304">
        <v>3</v>
      </c>
      <c r="E18" s="384">
        <v>300000</v>
      </c>
      <c r="F18" s="384">
        <f t="shared" si="0"/>
        <v>900000</v>
      </c>
      <c r="G18" s="382" t="s">
        <v>967</v>
      </c>
    </row>
    <row r="19" spans="1:7" ht="37.5" x14ac:dyDescent="0.2">
      <c r="A19" s="304">
        <v>15</v>
      </c>
      <c r="B19" s="382" t="s">
        <v>968</v>
      </c>
      <c r="C19" s="304" t="s">
        <v>969</v>
      </c>
      <c r="D19" s="304">
        <v>2</v>
      </c>
      <c r="E19" s="384">
        <v>1000000</v>
      </c>
      <c r="F19" s="384">
        <f t="shared" si="0"/>
        <v>2000000</v>
      </c>
      <c r="G19" s="382" t="s">
        <v>970</v>
      </c>
    </row>
    <row r="20" spans="1:7" ht="37.5" x14ac:dyDescent="0.2">
      <c r="A20" s="304">
        <v>16</v>
      </c>
      <c r="B20" s="382" t="s">
        <v>971</v>
      </c>
      <c r="C20" s="304" t="s">
        <v>68</v>
      </c>
      <c r="D20" s="304">
        <v>1</v>
      </c>
      <c r="E20" s="384">
        <v>1500000</v>
      </c>
      <c r="F20" s="384">
        <f t="shared" si="0"/>
        <v>1500000</v>
      </c>
      <c r="G20" s="382" t="s">
        <v>972</v>
      </c>
    </row>
    <row r="21" spans="1:7" ht="56.25" x14ac:dyDescent="0.2">
      <c r="A21" s="304">
        <v>17</v>
      </c>
      <c r="B21" s="382" t="s">
        <v>973</v>
      </c>
      <c r="C21" s="304" t="s">
        <v>68</v>
      </c>
      <c r="D21" s="304">
        <v>1</v>
      </c>
      <c r="E21" s="384">
        <v>2500000</v>
      </c>
      <c r="F21" s="384">
        <f t="shared" si="0"/>
        <v>2500000</v>
      </c>
      <c r="G21" s="382" t="s">
        <v>974</v>
      </c>
    </row>
    <row r="22" spans="1:7" ht="37.5" x14ac:dyDescent="0.2">
      <c r="A22" s="304">
        <v>18</v>
      </c>
      <c r="B22" s="382" t="s">
        <v>975</v>
      </c>
      <c r="C22" s="387" t="s">
        <v>333</v>
      </c>
      <c r="D22" s="387">
        <v>1</v>
      </c>
      <c r="E22" s="384">
        <v>3000000</v>
      </c>
      <c r="F22" s="384">
        <f t="shared" si="0"/>
        <v>3000000</v>
      </c>
      <c r="G22" s="386" t="s">
        <v>976</v>
      </c>
    </row>
    <row r="23" spans="1:7" ht="37.5" x14ac:dyDescent="0.2">
      <c r="A23" s="304">
        <v>19</v>
      </c>
      <c r="B23" s="382" t="s">
        <v>977</v>
      </c>
      <c r="C23" s="387" t="s">
        <v>68</v>
      </c>
      <c r="D23" s="387">
        <v>1</v>
      </c>
      <c r="E23" s="384">
        <v>50000000</v>
      </c>
      <c r="F23" s="384">
        <f t="shared" si="0"/>
        <v>50000000</v>
      </c>
      <c r="G23" s="386" t="s">
        <v>955</v>
      </c>
    </row>
    <row r="24" spans="1:7" ht="37.5" x14ac:dyDescent="0.2">
      <c r="A24" s="304">
        <v>20</v>
      </c>
      <c r="B24" s="382" t="s">
        <v>978</v>
      </c>
      <c r="C24" s="387" t="s">
        <v>68</v>
      </c>
      <c r="D24" s="387">
        <v>1</v>
      </c>
      <c r="E24" s="384">
        <v>50000000</v>
      </c>
      <c r="F24" s="384">
        <f t="shared" si="0"/>
        <v>50000000</v>
      </c>
      <c r="G24" s="386" t="s">
        <v>979</v>
      </c>
    </row>
    <row r="25" spans="1:7" ht="37.5" x14ac:dyDescent="0.2">
      <c r="A25" s="304">
        <v>21</v>
      </c>
      <c r="B25" s="382" t="s">
        <v>980</v>
      </c>
      <c r="C25" s="304" t="s">
        <v>68</v>
      </c>
      <c r="D25" s="304">
        <v>3</v>
      </c>
      <c r="E25" s="384">
        <v>5000000</v>
      </c>
      <c r="F25" s="384">
        <f t="shared" si="0"/>
        <v>15000000</v>
      </c>
      <c r="G25" s="386" t="s">
        <v>979</v>
      </c>
    </row>
    <row r="26" spans="1:7" ht="37.5" x14ac:dyDescent="0.2">
      <c r="A26" s="304">
        <v>22</v>
      </c>
      <c r="B26" s="382" t="s">
        <v>981</v>
      </c>
      <c r="C26" s="304" t="s">
        <v>68</v>
      </c>
      <c r="D26" s="304">
        <v>1</v>
      </c>
      <c r="E26" s="384">
        <v>1000000</v>
      </c>
      <c r="F26" s="384">
        <f t="shared" si="0"/>
        <v>1000000</v>
      </c>
      <c r="G26" s="382" t="s">
        <v>982</v>
      </c>
    </row>
    <row r="27" spans="1:7" ht="18.75" x14ac:dyDescent="0.2">
      <c r="A27" s="304">
        <v>23</v>
      </c>
      <c r="B27" s="382" t="s">
        <v>983</v>
      </c>
      <c r="C27" s="304" t="s">
        <v>307</v>
      </c>
      <c r="D27" s="304">
        <v>3</v>
      </c>
      <c r="E27" s="384">
        <v>500000</v>
      </c>
      <c r="F27" s="384">
        <f t="shared" si="0"/>
        <v>1500000</v>
      </c>
      <c r="G27" s="382" t="s">
        <v>984</v>
      </c>
    </row>
    <row r="28" spans="1:7" ht="18.75" x14ac:dyDescent="0.2">
      <c r="A28" s="304">
        <v>24</v>
      </c>
      <c r="B28" s="382" t="s">
        <v>985</v>
      </c>
      <c r="C28" s="304" t="s">
        <v>307</v>
      </c>
      <c r="D28" s="304">
        <v>6</v>
      </c>
      <c r="E28" s="384">
        <v>1000000</v>
      </c>
      <c r="F28" s="384">
        <f t="shared" si="0"/>
        <v>6000000</v>
      </c>
      <c r="G28" s="382" t="s">
        <v>986</v>
      </c>
    </row>
    <row r="29" spans="1:7" ht="18.75" x14ac:dyDescent="0.2">
      <c r="A29" s="310">
        <v>25</v>
      </c>
      <c r="B29" s="390" t="s">
        <v>987</v>
      </c>
      <c r="C29" s="310" t="s">
        <v>333</v>
      </c>
      <c r="D29" s="310">
        <v>38</v>
      </c>
      <c r="E29" s="391">
        <v>300000</v>
      </c>
      <c r="F29" s="391">
        <f t="shared" si="0"/>
        <v>11400000</v>
      </c>
      <c r="G29" s="390" t="s">
        <v>988</v>
      </c>
    </row>
    <row r="30" spans="1:7" ht="18.75" x14ac:dyDescent="0.2">
      <c r="A30" s="574" t="s">
        <v>989</v>
      </c>
      <c r="B30" s="575"/>
      <c r="C30" s="392"/>
      <c r="D30" s="141"/>
      <c r="E30" s="393"/>
      <c r="F30" s="422">
        <f>SUM(F5:F29)</f>
        <v>288260000</v>
      </c>
      <c r="G30" s="394"/>
    </row>
    <row r="31" spans="1:7" s="395" customFormat="1" ht="18.75" x14ac:dyDescent="0.3">
      <c r="B31" s="395" t="s">
        <v>990</v>
      </c>
      <c r="E31" s="396"/>
      <c r="F31" s="396"/>
    </row>
    <row r="32" spans="1:7" s="397" customFormat="1" ht="18.75" x14ac:dyDescent="0.3">
      <c r="E32" s="398"/>
      <c r="F32" s="398"/>
    </row>
  </sheetData>
  <mergeCells count="3">
    <mergeCell ref="A2:G2"/>
    <mergeCell ref="A3:G3"/>
    <mergeCell ref="A30:B30"/>
  </mergeCells>
  <printOptions horizontalCentered="1"/>
  <pageMargins left="0" right="0" top="0.5" bottom="0.5" header="0" footer="0"/>
  <pageSetup paperSize="9" orientation="landscape"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3" workbookViewId="0">
      <selection activeCell="J11" sqref="J11"/>
    </sheetView>
  </sheetViews>
  <sheetFormatPr defaultRowHeight="12.75" x14ac:dyDescent="0.2"/>
  <cols>
    <col min="1" max="1" width="4.42578125" customWidth="1"/>
    <col min="2" max="2" width="40.5703125" customWidth="1"/>
    <col min="3" max="3" width="10.5703125" customWidth="1"/>
    <col min="4" max="4" width="9.7109375" customWidth="1"/>
    <col min="5" max="5" width="13.85546875" customWidth="1"/>
    <col min="6" max="6" width="15.7109375" customWidth="1"/>
  </cols>
  <sheetData>
    <row r="1" spans="1:6" ht="16.5" x14ac:dyDescent="0.25">
      <c r="A1" s="579" t="s">
        <v>63</v>
      </c>
      <c r="B1" s="579"/>
      <c r="C1" s="38"/>
      <c r="D1" s="39"/>
      <c r="E1" s="3"/>
    </row>
    <row r="2" spans="1:6" ht="21" customHeight="1" x14ac:dyDescent="0.25">
      <c r="A2" s="580" t="s">
        <v>29</v>
      </c>
      <c r="B2" s="580"/>
      <c r="C2" s="580"/>
      <c r="D2" s="580"/>
      <c r="E2" s="580"/>
      <c r="F2" s="580"/>
    </row>
    <row r="3" spans="1:6" ht="21.75" customHeight="1" x14ac:dyDescent="0.2">
      <c r="A3" s="40"/>
      <c r="B3" s="41"/>
      <c r="D3" s="4"/>
      <c r="E3" s="3"/>
      <c r="F3" s="42"/>
    </row>
    <row r="4" spans="1:6" ht="39.75" customHeight="1" x14ac:dyDescent="0.2">
      <c r="A4" s="343" t="s">
        <v>0</v>
      </c>
      <c r="B4" s="343" t="s">
        <v>10</v>
      </c>
      <c r="C4" s="344" t="s">
        <v>1</v>
      </c>
      <c r="D4" s="344" t="s">
        <v>30</v>
      </c>
      <c r="E4" s="343" t="s">
        <v>31</v>
      </c>
      <c r="F4" s="343" t="s">
        <v>32</v>
      </c>
    </row>
    <row r="5" spans="1:6" ht="21.75" customHeight="1" x14ac:dyDescent="0.2">
      <c r="A5" s="346" t="s">
        <v>288</v>
      </c>
      <c r="B5" s="347" t="s">
        <v>920</v>
      </c>
      <c r="C5" s="346"/>
      <c r="D5" s="348"/>
      <c r="E5" s="130"/>
      <c r="F5" s="130"/>
    </row>
    <row r="6" spans="1:6" ht="18.75" x14ac:dyDescent="0.2">
      <c r="A6" s="349">
        <v>1</v>
      </c>
      <c r="B6" s="350" t="s">
        <v>921</v>
      </c>
      <c r="C6" s="349" t="s">
        <v>922</v>
      </c>
      <c r="D6" s="349">
        <v>42</v>
      </c>
      <c r="E6" s="168">
        <v>1500000</v>
      </c>
      <c r="F6" s="169">
        <f>D6*E6</f>
        <v>63000000</v>
      </c>
    </row>
    <row r="7" spans="1:6" ht="18.75" x14ac:dyDescent="0.2">
      <c r="A7" s="349">
        <v>2</v>
      </c>
      <c r="B7" s="350" t="s">
        <v>923</v>
      </c>
      <c r="C7" s="349" t="s">
        <v>922</v>
      </c>
      <c r="D7" s="349">
        <v>42</v>
      </c>
      <c r="E7" s="168">
        <v>500000</v>
      </c>
      <c r="F7" s="169">
        <f>D7*E7</f>
        <v>21000000</v>
      </c>
    </row>
    <row r="8" spans="1:6" ht="18.75" x14ac:dyDescent="0.2">
      <c r="A8" s="349">
        <v>3</v>
      </c>
      <c r="B8" s="350" t="s">
        <v>924</v>
      </c>
      <c r="C8" s="349" t="s">
        <v>922</v>
      </c>
      <c r="D8" s="349">
        <v>42</v>
      </c>
      <c r="E8" s="168">
        <v>200000</v>
      </c>
      <c r="F8" s="169">
        <f>D8*E8</f>
        <v>8400000</v>
      </c>
    </row>
    <row r="9" spans="1:6" ht="18.75" x14ac:dyDescent="0.2">
      <c r="A9" s="401">
        <v>4</v>
      </c>
      <c r="B9" s="402" t="s">
        <v>925</v>
      </c>
      <c r="C9" s="401" t="s">
        <v>922</v>
      </c>
      <c r="D9" s="401">
        <v>42</v>
      </c>
      <c r="E9" s="168">
        <v>200000</v>
      </c>
      <c r="F9" s="169">
        <f>D9*E9</f>
        <v>8400000</v>
      </c>
    </row>
    <row r="10" spans="1:6" s="170" customFormat="1" ht="33" customHeight="1" x14ac:dyDescent="0.2">
      <c r="A10" s="346" t="s">
        <v>297</v>
      </c>
      <c r="B10" s="403" t="s">
        <v>992</v>
      </c>
      <c r="C10" s="346"/>
      <c r="D10" s="348"/>
      <c r="E10" s="399"/>
      <c r="F10" s="345"/>
    </row>
    <row r="11" spans="1:6" ht="62.25" customHeight="1" x14ac:dyDescent="0.2">
      <c r="A11" s="349">
        <v>1</v>
      </c>
      <c r="B11" s="350" t="s">
        <v>993</v>
      </c>
      <c r="C11" s="349" t="s">
        <v>994</v>
      </c>
      <c r="D11" s="349">
        <v>6</v>
      </c>
      <c r="E11" s="400">
        <v>8000000</v>
      </c>
      <c r="F11" s="169">
        <f>E11*D11</f>
        <v>48000000</v>
      </c>
    </row>
    <row r="12" spans="1:6" ht="25.5" customHeight="1" x14ac:dyDescent="0.2">
      <c r="A12" s="581">
        <v>2</v>
      </c>
      <c r="B12" s="404" t="s">
        <v>995</v>
      </c>
      <c r="C12" s="348"/>
      <c r="D12" s="348"/>
      <c r="E12" s="400"/>
      <c r="F12" s="169"/>
    </row>
    <row r="13" spans="1:6" ht="32.25" customHeight="1" x14ac:dyDescent="0.2">
      <c r="A13" s="581"/>
      <c r="B13" s="366" t="s">
        <v>996</v>
      </c>
      <c r="C13" s="405" t="s">
        <v>991</v>
      </c>
      <c r="D13" s="405">
        <v>3</v>
      </c>
      <c r="E13" s="400">
        <v>1000000</v>
      </c>
      <c r="F13" s="169">
        <f>E13*D13</f>
        <v>3000000</v>
      </c>
    </row>
    <row r="14" spans="1:6" ht="18.75" x14ac:dyDescent="0.2">
      <c r="A14" s="581"/>
      <c r="B14" s="366" t="s">
        <v>997</v>
      </c>
      <c r="C14" s="405" t="s">
        <v>969</v>
      </c>
      <c r="D14" s="405">
        <v>3</v>
      </c>
      <c r="E14" s="400">
        <v>10000000</v>
      </c>
      <c r="F14" s="169">
        <f t="shared" ref="F14:F20" si="0">E14*D14</f>
        <v>30000000</v>
      </c>
    </row>
    <row r="15" spans="1:6" ht="33" x14ac:dyDescent="0.2">
      <c r="A15" s="581"/>
      <c r="B15" s="366" t="s">
        <v>998</v>
      </c>
      <c r="C15" s="405" t="s">
        <v>306</v>
      </c>
      <c r="D15" s="405">
        <v>10</v>
      </c>
      <c r="E15" s="400">
        <v>800000</v>
      </c>
      <c r="F15" s="169">
        <f t="shared" si="0"/>
        <v>8000000</v>
      </c>
    </row>
    <row r="16" spans="1:6" ht="18.75" x14ac:dyDescent="0.2">
      <c r="A16" s="581"/>
      <c r="B16" s="366" t="s">
        <v>999</v>
      </c>
      <c r="C16" s="405" t="s">
        <v>329</v>
      </c>
      <c r="D16" s="405">
        <v>1000</v>
      </c>
      <c r="E16" s="400">
        <v>1000</v>
      </c>
      <c r="F16" s="169">
        <f t="shared" si="0"/>
        <v>1000000</v>
      </c>
    </row>
    <row r="17" spans="1:6" s="45" customFormat="1" ht="18.75" x14ac:dyDescent="0.2">
      <c r="A17" s="581"/>
      <c r="B17" s="350" t="s">
        <v>1000</v>
      </c>
      <c r="C17" s="405" t="s">
        <v>1001</v>
      </c>
      <c r="D17" s="405">
        <v>20</v>
      </c>
      <c r="E17" s="407">
        <v>700000</v>
      </c>
      <c r="F17" s="169">
        <f t="shared" si="0"/>
        <v>14000000</v>
      </c>
    </row>
    <row r="18" spans="1:6" ht="18.75" x14ac:dyDescent="0.2">
      <c r="A18" s="581"/>
      <c r="B18" s="350" t="s">
        <v>1002</v>
      </c>
      <c r="C18" s="405" t="s">
        <v>1001</v>
      </c>
      <c r="D18" s="405">
        <v>20</v>
      </c>
      <c r="E18" s="400">
        <v>300000</v>
      </c>
      <c r="F18" s="169">
        <f t="shared" si="0"/>
        <v>6000000</v>
      </c>
    </row>
    <row r="19" spans="1:6" ht="18.75" x14ac:dyDescent="0.2">
      <c r="A19" s="581"/>
      <c r="B19" s="350" t="s">
        <v>1003</v>
      </c>
      <c r="C19" s="405" t="s">
        <v>1001</v>
      </c>
      <c r="D19" s="405">
        <v>20</v>
      </c>
      <c r="E19" s="400">
        <v>500000</v>
      </c>
      <c r="F19" s="169">
        <f t="shared" si="0"/>
        <v>10000000</v>
      </c>
    </row>
    <row r="20" spans="1:6" s="45" customFormat="1" ht="66" x14ac:dyDescent="0.2">
      <c r="A20" s="349">
        <v>3</v>
      </c>
      <c r="B20" s="406" t="s">
        <v>1004</v>
      </c>
      <c r="C20" s="349" t="s">
        <v>969</v>
      </c>
      <c r="D20" s="349">
        <v>10</v>
      </c>
      <c r="E20" s="407">
        <v>6000000</v>
      </c>
      <c r="F20" s="169">
        <f t="shared" si="0"/>
        <v>60000000</v>
      </c>
    </row>
    <row r="21" spans="1:6" ht="33" x14ac:dyDescent="0.2">
      <c r="A21" s="346" t="s">
        <v>300</v>
      </c>
      <c r="B21" s="347" t="s">
        <v>1005</v>
      </c>
      <c r="C21" s="346"/>
      <c r="D21" s="346"/>
      <c r="E21" s="400">
        <v>200000</v>
      </c>
      <c r="F21" s="169">
        <v>3200000</v>
      </c>
    </row>
    <row r="22" spans="1:6" ht="18.75" x14ac:dyDescent="0.2">
      <c r="A22" s="349">
        <v>1</v>
      </c>
      <c r="B22" s="350" t="s">
        <v>1006</v>
      </c>
      <c r="C22" s="349" t="s">
        <v>1007</v>
      </c>
      <c r="D22" s="349">
        <v>42</v>
      </c>
      <c r="E22" s="400">
        <v>80000</v>
      </c>
      <c r="F22" s="169">
        <v>800000</v>
      </c>
    </row>
    <row r="23" spans="1:6" ht="18.75" x14ac:dyDescent="0.2">
      <c r="A23" s="349">
        <v>2</v>
      </c>
      <c r="B23" s="350" t="s">
        <v>1008</v>
      </c>
      <c r="C23" s="349" t="s">
        <v>327</v>
      </c>
      <c r="D23" s="349">
        <v>14</v>
      </c>
      <c r="E23" s="400">
        <v>100000</v>
      </c>
      <c r="F23" s="169">
        <v>500000</v>
      </c>
    </row>
    <row r="24" spans="1:6" ht="18.75" customHeight="1" x14ac:dyDescent="0.3">
      <c r="A24" s="576" t="s">
        <v>305</v>
      </c>
      <c r="B24" s="577"/>
      <c r="C24" s="577"/>
      <c r="D24" s="577"/>
      <c r="E24" s="578"/>
      <c r="F24" s="423">
        <f>SUM(F6:F23)</f>
        <v>285300000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E12" sqref="E12"/>
    </sheetView>
  </sheetViews>
  <sheetFormatPr defaultRowHeight="12.75" x14ac:dyDescent="0.2"/>
  <cols>
    <col min="1" max="1" width="6.85546875" customWidth="1"/>
    <col min="2" max="2" width="26.140625" customWidth="1"/>
    <col min="3" max="3" width="17.140625" customWidth="1"/>
    <col min="4" max="4" width="14.28515625" customWidth="1"/>
    <col min="5" max="5" width="13.85546875" customWidth="1"/>
    <col min="6" max="6" width="13.7109375" customWidth="1"/>
    <col min="7" max="7" width="14.28515625" customWidth="1"/>
  </cols>
  <sheetData>
    <row r="1" spans="1:7" s="65" customFormat="1" ht="22.5" customHeight="1" x14ac:dyDescent="0.2">
      <c r="A1" s="583" t="s">
        <v>66</v>
      </c>
      <c r="B1" s="583"/>
      <c r="C1" s="66"/>
      <c r="D1" s="66"/>
      <c r="E1" s="66"/>
      <c r="F1" s="67"/>
    </row>
    <row r="2" spans="1:7" s="65" customFormat="1" ht="24" customHeight="1" x14ac:dyDescent="0.2">
      <c r="A2" s="582" t="s">
        <v>33</v>
      </c>
      <c r="B2" s="582"/>
      <c r="C2" s="582"/>
      <c r="D2" s="582"/>
      <c r="E2" s="582"/>
      <c r="F2" s="582"/>
    </row>
    <row r="3" spans="1:7" s="65" customFormat="1" ht="14.25" x14ac:dyDescent="0.2">
      <c r="A3" s="68"/>
      <c r="B3" s="69"/>
      <c r="F3" s="67"/>
    </row>
    <row r="4" spans="1:7" s="65" customFormat="1" ht="28.5" x14ac:dyDescent="0.2">
      <c r="A4" s="43" t="s">
        <v>0</v>
      </c>
      <c r="B4" s="43" t="s">
        <v>10</v>
      </c>
      <c r="C4" s="43" t="s">
        <v>85</v>
      </c>
      <c r="D4" s="44" t="s">
        <v>30</v>
      </c>
      <c r="E4" s="44" t="s">
        <v>32</v>
      </c>
      <c r="F4" s="43" t="s">
        <v>3</v>
      </c>
      <c r="G4" s="64"/>
    </row>
    <row r="5" spans="1:7" s="100" customFormat="1" ht="19.899999999999999" customHeight="1" x14ac:dyDescent="0.25">
      <c r="A5" s="47">
        <v>1</v>
      </c>
      <c r="B5" s="97" t="s">
        <v>310</v>
      </c>
      <c r="C5" s="95">
        <v>550000</v>
      </c>
      <c r="D5" s="98">
        <v>2</v>
      </c>
      <c r="E5" s="95">
        <f>C5*D5*10</f>
        <v>11000000</v>
      </c>
      <c r="F5" s="47"/>
      <c r="G5" s="99"/>
    </row>
    <row r="6" spans="1:7" s="100" customFormat="1" ht="21" customHeight="1" x14ac:dyDescent="0.25">
      <c r="A6" s="47">
        <v>2</v>
      </c>
      <c r="B6" s="97" t="s">
        <v>311</v>
      </c>
      <c r="C6" s="95">
        <v>475000</v>
      </c>
      <c r="D6" s="98">
        <v>3</v>
      </c>
      <c r="E6" s="95">
        <f>C6*D6*10</f>
        <v>14250000</v>
      </c>
      <c r="F6" s="47"/>
      <c r="G6" s="99"/>
    </row>
    <row r="7" spans="1:7" s="100" customFormat="1" ht="21.6" customHeight="1" x14ac:dyDescent="0.25">
      <c r="A7" s="47">
        <v>3</v>
      </c>
      <c r="B7" s="97" t="s">
        <v>312</v>
      </c>
      <c r="C7" s="95">
        <v>300000</v>
      </c>
      <c r="D7" s="98">
        <v>5</v>
      </c>
      <c r="E7" s="95">
        <f>C7*D7*10</f>
        <v>15000000</v>
      </c>
      <c r="F7" s="47"/>
      <c r="G7" s="99"/>
    </row>
    <row r="8" spans="1:7" s="100" customFormat="1" ht="21" customHeight="1" x14ac:dyDescent="0.2">
      <c r="A8" s="76"/>
      <c r="B8" s="584" t="s">
        <v>5</v>
      </c>
      <c r="C8" s="585"/>
      <c r="D8" s="46"/>
      <c r="E8" s="424">
        <f>SUM(E5:E7)</f>
        <v>40250000</v>
      </c>
      <c r="F8" s="46"/>
      <c r="G8" s="99"/>
    </row>
    <row r="9" spans="1:7" s="65" customFormat="1" x14ac:dyDescent="0.2"/>
    <row r="10" spans="1:7" s="65" customFormat="1" ht="18.75" customHeight="1" x14ac:dyDescent="0.2">
      <c r="B10" s="586"/>
      <c r="C10" s="586"/>
      <c r="D10" s="586"/>
      <c r="E10" s="586"/>
      <c r="F10" s="586"/>
    </row>
    <row r="11" spans="1:7" s="65" customFormat="1" x14ac:dyDescent="0.2"/>
    <row r="12" spans="1:7" s="65" customFormat="1" x14ac:dyDescent="0.2"/>
  </sheetData>
  <mergeCells count="4">
    <mergeCell ref="A2:F2"/>
    <mergeCell ref="A1:B1"/>
    <mergeCell ref="B8:C8"/>
    <mergeCell ref="B10:F10"/>
  </mergeCells>
  <pageMargins left="0.83"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Bảng tổng hợp dự toán</vt:lpstr>
      <vt:lpstr>PL1 Tai lieu</vt:lpstr>
      <vt:lpstr>PL2.1.Lương GV</vt:lpstr>
      <vt:lpstr>PL2.2. Trich nop luong GV</vt:lpstr>
      <vt:lpstr>PL2.1.Lương GV (sua)</vt:lpstr>
      <vt:lpstr>PL2.2. Trich nop luong GV (sua)</vt:lpstr>
      <vt:lpstr>PL3. Ngoai ngữ</vt:lpstr>
      <vt:lpstr>PL4.Vật tư</vt:lpstr>
      <vt:lpstr>PL5.Điện nước</vt:lpstr>
      <vt:lpstr>PL6- Sua chua TS</vt:lpstr>
      <vt:lpstr>PL7.Quản lý</vt:lpstr>
      <vt:lpstr>PL8.Học bổng</vt:lpstr>
      <vt:lpstr>'PL1 Tai lieu'!Print_Titles</vt:lpstr>
      <vt:lpstr>'PL2.1.Lương GV'!Print_Titles</vt:lpstr>
      <vt:lpstr>'PL2.1.Lương GV (sua)'!Print_Titles</vt:lpstr>
      <vt:lpstr>'PL2.2. Trich nop luong GV'!Print_Titles</vt:lpstr>
      <vt:lpstr>'PL2.2. Trich nop luong GV (sua)'!Print_Titles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Computer</cp:lastModifiedBy>
  <cp:lastPrinted>2019-08-27T09:36:03Z</cp:lastPrinted>
  <dcterms:created xsi:type="dcterms:W3CDTF">2013-08-04T23:05:30Z</dcterms:created>
  <dcterms:modified xsi:type="dcterms:W3CDTF">2019-10-27T03:57:12Z</dcterms:modified>
</cp:coreProperties>
</file>